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3860"/>
  </bookViews>
  <sheets>
    <sheet name="Overview" sheetId="1" r:id="rId1"/>
    <sheet name="2 sect" sheetId="2" r:id="rId2"/>
    <sheet name="3 sect" sheetId="3" r:id="rId3"/>
    <sheet name="4 sect" sheetId="4" r:id="rId4"/>
    <sheet name="5 sect" sheetId="5" r:id="rId5"/>
    <sheet name="6 sect" sheetId="6" r:id="rId6"/>
  </sheets>
  <calcPr calcId="144525"/>
</workbook>
</file>

<file path=xl/calcChain.xml><?xml version="1.0" encoding="utf-8"?>
<calcChain xmlns="http://schemas.openxmlformats.org/spreadsheetml/2006/main">
  <c r="B25" i="4" l="1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D40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F38" i="6"/>
  <c r="D35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F33" i="5"/>
  <c r="D30" i="4"/>
  <c r="D28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F28" i="4"/>
  <c r="B20" i="3"/>
  <c r="B19" i="3"/>
  <c r="B18" i="3"/>
  <c r="B17" i="3"/>
  <c r="B16" i="3"/>
  <c r="B15" i="3"/>
  <c r="B14" i="3"/>
  <c r="B13" i="3"/>
  <c r="B12" i="3"/>
  <c r="B11" i="3"/>
  <c r="B10" i="3"/>
  <c r="B9" i="3"/>
  <c r="D20" i="3"/>
  <c r="D19" i="3"/>
  <c r="D18" i="3"/>
  <c r="D17" i="3"/>
  <c r="D16" i="3"/>
  <c r="D15" i="3"/>
  <c r="D14" i="3"/>
  <c r="D13" i="3"/>
  <c r="D12" i="3"/>
  <c r="D11" i="3"/>
  <c r="D10" i="3"/>
  <c r="D9" i="3"/>
  <c r="F23" i="3"/>
  <c r="D18" i="2"/>
  <c r="B14" i="2"/>
  <c r="B13" i="2"/>
  <c r="B12" i="2"/>
  <c r="B11" i="2"/>
  <c r="B10" i="2"/>
  <c r="B9" i="2"/>
  <c r="D16" i="2"/>
  <c r="D14" i="2"/>
  <c r="D13" i="2"/>
  <c r="D12" i="2"/>
  <c r="D11" i="2"/>
  <c r="D10" i="2"/>
  <c r="D9" i="2"/>
  <c r="F16" i="2"/>
  <c r="D25" i="3" l="1"/>
</calcChain>
</file>

<file path=xl/sharedStrings.xml><?xml version="1.0" encoding="utf-8"?>
<sst xmlns="http://schemas.openxmlformats.org/spreadsheetml/2006/main" count="84" uniqueCount="49">
  <si>
    <t>MULTIPLE TABLE FORMULAS</t>
  </si>
  <si>
    <t>Presently the formulas for section awards in multiple table sections are complex in nature and without explanation.</t>
  </si>
  <si>
    <t>It appears that giving the full first place award for all the tables leads to the awarding of excess masterpoints and/or a bad distribution</t>
  </si>
  <si>
    <t>Traditional rules for a single section use 1st/P for place P and the full number of tables.</t>
  </si>
  <si>
    <t>The rules in place use a different number of tables for the computation.</t>
  </si>
  <si>
    <t>The formula is T=2 * SQRT (13*(tables-13))</t>
  </si>
  <si>
    <t>While this yields a non-integer, and our rules don't note that this is rounded to an integer, in fact it is (I checked using known results)</t>
  </si>
  <si>
    <t>Some examples for T are</t>
  </si>
  <si>
    <t>#tables</t>
  </si>
  <si>
    <t>T</t>
  </si>
  <si>
    <t>I think it is easier to explain that the more sections, the more tables need to be extracted to give a fair formula</t>
  </si>
  <si>
    <t xml:space="preserve">   </t>
  </si>
  <si>
    <t>=</t>
  </si>
  <si>
    <t>N</t>
  </si>
  <si>
    <t>N-2</t>
  </si>
  <si>
    <t>This last results for adding 1 to N and subtracting 7 times (#sections - 3)</t>
  </si>
  <si>
    <t>The resulting numbers for T are in red above</t>
  </si>
  <si>
    <t>N-8</t>
  </si>
  <si>
    <t>I used the following formula, where N is the number of tables, and  s is the number of sections</t>
  </si>
  <si>
    <t>N+22-7s</t>
  </si>
  <si>
    <t>I deliberately reduced T for 4 sections for reasons which will appear in the sample calculations on later sheets</t>
  </si>
  <si>
    <t xml:space="preserve">In the same way whoever wrote the formula for later places decided that dividing by P reduced the awards too quickly. </t>
  </si>
  <si>
    <t>His new divisor was SQRT(P*SQRT(2*(P-1)) , which was effective but disconcerting.</t>
  </si>
  <si>
    <t>It meant that for 5th you divided by about 3.76, 7th by about 4.924, etc.</t>
  </si>
  <si>
    <t>I approximated these by simpler fractions, divding by (2P+5)/4 for P 5 or above.</t>
  </si>
  <si>
    <t>This makes my divisors 3.75,4.25, 4.75,…</t>
  </si>
  <si>
    <t>I have made calculations using both the present formula and my formulas, also including the awards using single sections only.</t>
  </si>
  <si>
    <t>I believe that in any case, we need to provide more explanation, so future committees can understand why we did what we did.</t>
  </si>
  <si>
    <t>s=2</t>
  </si>
  <si>
    <t>s=3</t>
  </si>
  <si>
    <t>s=4</t>
  </si>
  <si>
    <t>s&gt;=5</t>
  </si>
  <si>
    <t>Example for 26 tables, two 13 table sections</t>
  </si>
  <si>
    <t>This example is for a regionally rated open event</t>
  </si>
  <si>
    <t>place</t>
  </si>
  <si>
    <t>award now</t>
  </si>
  <si>
    <t>my award</t>
  </si>
  <si>
    <t>13 tables</t>
  </si>
  <si>
    <t>sum</t>
  </si>
  <si>
    <t>2*sum</t>
  </si>
  <si>
    <t>%incr</t>
  </si>
  <si>
    <t>Example for 39 tables, three 13 table sections</t>
  </si>
  <si>
    <t>3*sum</t>
  </si>
  <si>
    <t>Example for 52 tables, four 13 table sections</t>
  </si>
  <si>
    <t>4*sum</t>
  </si>
  <si>
    <t>Example for 65 tables, five 13 table sections</t>
  </si>
  <si>
    <t>5*sum</t>
  </si>
  <si>
    <t>Example for 78 tables, six 13 table sections</t>
  </si>
  <si>
    <t>6*sum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</si>
</sst>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/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L42" sqref="L42"/>
    </sheetView>
  </sheetViews>
  <sheetFormatPr defaultRowHeight="15" x14ac:dyDescent="0.25"/>
  <sheetData>
    <row r="1" spans="1:7" x14ac:dyDescent="0.25">
      <c r="A1" s="1" t="s">
        <v>0</v>
      </c>
      <c r="B1" s="1"/>
      <c r="C1" s="1"/>
    </row>
    <row r="2" spans="1:7" x14ac:dyDescent="0.25">
      <c r="A2" t="s">
        <v>1</v>
      </c>
    </row>
    <row r="3" spans="1:7" x14ac:dyDescent="0.25">
      <c r="A3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C10" s="2" t="s">
        <v>8</v>
      </c>
      <c r="D10" s="2"/>
      <c r="E10" s="2" t="s">
        <v>9</v>
      </c>
      <c r="G10" s="4" t="s">
        <v>9</v>
      </c>
    </row>
    <row r="11" spans="1:7" x14ac:dyDescent="0.25">
      <c r="C11" s="2">
        <v>26</v>
      </c>
      <c r="D11" s="2"/>
      <c r="E11" s="2">
        <v>26</v>
      </c>
      <c r="G11" s="4">
        <v>26</v>
      </c>
    </row>
    <row r="12" spans="1:7" x14ac:dyDescent="0.25">
      <c r="C12" s="2">
        <v>39</v>
      </c>
      <c r="D12" s="2"/>
      <c r="E12" s="2">
        <v>37</v>
      </c>
      <c r="G12" s="4">
        <v>37</v>
      </c>
    </row>
    <row r="13" spans="1:7" x14ac:dyDescent="0.25">
      <c r="C13" s="2">
        <v>52</v>
      </c>
      <c r="D13" s="2"/>
      <c r="E13" s="2">
        <v>45</v>
      </c>
      <c r="G13" s="4">
        <v>44</v>
      </c>
    </row>
    <row r="14" spans="1:7" x14ac:dyDescent="0.25">
      <c r="C14" s="2">
        <v>65</v>
      </c>
      <c r="D14" s="2"/>
      <c r="E14" s="2">
        <v>52</v>
      </c>
      <c r="G14" s="4">
        <v>52</v>
      </c>
    </row>
    <row r="15" spans="1:7" x14ac:dyDescent="0.25">
      <c r="C15" s="2">
        <v>78</v>
      </c>
      <c r="D15" s="2"/>
      <c r="E15" s="2">
        <v>58</v>
      </c>
      <c r="G15" s="4">
        <v>58</v>
      </c>
    </row>
    <row r="16" spans="1:7" x14ac:dyDescent="0.25">
      <c r="C16" s="2">
        <v>91</v>
      </c>
      <c r="D16" s="2"/>
      <c r="E16" s="2">
        <v>64</v>
      </c>
      <c r="G16" s="4">
        <v>64</v>
      </c>
    </row>
    <row r="17" spans="1:7" x14ac:dyDescent="0.25">
      <c r="A17" t="s">
        <v>10</v>
      </c>
      <c r="C17" s="2"/>
      <c r="D17" s="2"/>
      <c r="E17" s="2"/>
    </row>
    <row r="18" spans="1:7" x14ac:dyDescent="0.25">
      <c r="A18" t="s">
        <v>18</v>
      </c>
      <c r="C18" s="2"/>
      <c r="D18" s="2"/>
      <c r="E18" s="2"/>
    </row>
    <row r="19" spans="1:7" x14ac:dyDescent="0.25">
      <c r="A19" t="s">
        <v>11</v>
      </c>
      <c r="C19" s="2" t="s">
        <v>9</v>
      </c>
      <c r="D19" s="3" t="s">
        <v>12</v>
      </c>
      <c r="E19" s="2" t="s">
        <v>13</v>
      </c>
      <c r="G19" t="s">
        <v>28</v>
      </c>
    </row>
    <row r="20" spans="1:7" x14ac:dyDescent="0.25">
      <c r="C20" s="2"/>
      <c r="D20" s="2"/>
      <c r="E20" s="2" t="s">
        <v>14</v>
      </c>
      <c r="G20" t="s">
        <v>29</v>
      </c>
    </row>
    <row r="21" spans="1:7" x14ac:dyDescent="0.25">
      <c r="C21" s="2"/>
      <c r="D21" s="2"/>
      <c r="E21" s="2" t="s">
        <v>17</v>
      </c>
      <c r="G21" t="s">
        <v>30</v>
      </c>
    </row>
    <row r="22" spans="1:7" x14ac:dyDescent="0.25">
      <c r="C22" s="2"/>
      <c r="D22" s="2"/>
      <c r="E22" s="2" t="s">
        <v>19</v>
      </c>
      <c r="G22" t="s">
        <v>31</v>
      </c>
    </row>
    <row r="23" spans="1:7" x14ac:dyDescent="0.25">
      <c r="A23" t="s">
        <v>15</v>
      </c>
      <c r="C23" s="2"/>
      <c r="D23" s="2"/>
      <c r="E23" s="2"/>
    </row>
    <row r="24" spans="1:7" x14ac:dyDescent="0.25">
      <c r="A24" t="s">
        <v>16</v>
      </c>
    </row>
    <row r="25" spans="1:7" x14ac:dyDescent="0.25">
      <c r="A25" t="s">
        <v>20</v>
      </c>
    </row>
    <row r="27" spans="1:7" x14ac:dyDescent="0.25">
      <c r="A27" t="s">
        <v>21</v>
      </c>
    </row>
    <row r="28" spans="1:7" x14ac:dyDescent="0.25">
      <c r="A28" t="s">
        <v>22</v>
      </c>
    </row>
    <row r="29" spans="1:7" x14ac:dyDescent="0.25">
      <c r="A29" t="s">
        <v>23</v>
      </c>
    </row>
    <row r="30" spans="1:7" x14ac:dyDescent="0.25">
      <c r="A30" t="s">
        <v>24</v>
      </c>
    </row>
    <row r="31" spans="1:7" x14ac:dyDescent="0.25">
      <c r="A31" t="s">
        <v>25</v>
      </c>
    </row>
    <row r="33" spans="1:1" x14ac:dyDescent="0.25">
      <c r="A33" t="s">
        <v>26</v>
      </c>
    </row>
    <row r="34" spans="1:1" x14ac:dyDescent="0.25">
      <c r="A34" t="s">
        <v>27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9" sqref="B9"/>
    </sheetView>
  </sheetViews>
  <sheetFormatPr defaultRowHeight="15" x14ac:dyDescent="0.25"/>
  <cols>
    <col min="1" max="1" width="9.140625" style="2"/>
    <col min="2" max="2" width="10.5703125" style="2" customWidth="1"/>
    <col min="3" max="3" width="9.140625" style="2"/>
    <col min="4" max="4" width="9.85546875" style="2" customWidth="1"/>
    <col min="5" max="5" width="9.140625" style="2"/>
    <col min="6" max="6" width="10.7109375" style="2" customWidth="1"/>
  </cols>
  <sheetData>
    <row r="1" spans="1:6" s="7" customFormat="1" x14ac:dyDescent="0.25">
      <c r="A1" s="6" t="s">
        <v>32</v>
      </c>
    </row>
    <row r="2" spans="1:6" s="6" customFormat="1" x14ac:dyDescent="0.25">
      <c r="A2" s="6" t="s">
        <v>33</v>
      </c>
    </row>
    <row r="4" spans="1:6" s="2" customFormat="1" x14ac:dyDescent="0.25">
      <c r="A4" s="2" t="s">
        <v>34</v>
      </c>
      <c r="B4" s="2" t="s">
        <v>35</v>
      </c>
      <c r="D4" s="2" t="s">
        <v>36</v>
      </c>
      <c r="F4" s="2" t="s">
        <v>37</v>
      </c>
    </row>
    <row r="5" spans="1:6" x14ac:dyDescent="0.25">
      <c r="A5" s="2">
        <v>1</v>
      </c>
      <c r="B5" s="5">
        <v>4.2</v>
      </c>
      <c r="C5" s="5"/>
      <c r="D5" s="5">
        <v>4.2</v>
      </c>
      <c r="E5" s="5"/>
      <c r="F5" s="5">
        <v>2.68</v>
      </c>
    </row>
    <row r="6" spans="1:6" x14ac:dyDescent="0.25">
      <c r="A6" s="2">
        <v>2</v>
      </c>
      <c r="B6" s="5">
        <v>2.94</v>
      </c>
      <c r="C6" s="5"/>
      <c r="D6" s="5">
        <v>2.94</v>
      </c>
      <c r="E6" s="5"/>
      <c r="F6" s="5">
        <v>1.88</v>
      </c>
    </row>
    <row r="7" spans="1:6" x14ac:dyDescent="0.25">
      <c r="A7" s="2">
        <v>3</v>
      </c>
      <c r="B7" s="5">
        <v>2.1</v>
      </c>
      <c r="C7" s="5"/>
      <c r="D7" s="5">
        <v>2.1</v>
      </c>
      <c r="E7" s="5"/>
      <c r="F7" s="5">
        <v>1.34</v>
      </c>
    </row>
    <row r="8" spans="1:6" x14ac:dyDescent="0.25">
      <c r="A8" s="2">
        <v>4</v>
      </c>
      <c r="B8" s="5">
        <v>1.47</v>
      </c>
      <c r="C8" s="5"/>
      <c r="D8" s="5">
        <v>1.47</v>
      </c>
      <c r="E8" s="5"/>
      <c r="F8" s="5">
        <v>0.94</v>
      </c>
    </row>
    <row r="9" spans="1:6" x14ac:dyDescent="0.25">
      <c r="A9" s="2">
        <v>5</v>
      </c>
      <c r="B9" s="5">
        <f>4.2/SQRT(A9*SQRT(2*(A9-1)))</f>
        <v>1.1168421383584475</v>
      </c>
      <c r="C9" s="5"/>
      <c r="D9" s="5">
        <f>16.8/(2*A9+5)</f>
        <v>1.1200000000000001</v>
      </c>
      <c r="E9" s="5"/>
      <c r="F9" s="5">
        <v>0.54</v>
      </c>
    </row>
    <row r="10" spans="1:6" x14ac:dyDescent="0.25">
      <c r="A10" s="2">
        <v>6</v>
      </c>
      <c r="B10" s="5">
        <f t="shared" ref="B10:B14" si="0">4.2/SQRT(A10*SQRT(2*(A10-1)))</f>
        <v>0.96421451559780191</v>
      </c>
      <c r="C10" s="5"/>
      <c r="D10" s="5">
        <f t="shared" ref="D10:D14" si="1">16.8/(2*A10+5)</f>
        <v>0.9882352941176471</v>
      </c>
      <c r="E10" s="5"/>
      <c r="F10" s="5"/>
    </row>
    <row r="11" spans="1:6" x14ac:dyDescent="0.25">
      <c r="A11" s="2">
        <v>7</v>
      </c>
      <c r="B11" s="5">
        <f t="shared" si="0"/>
        <v>0.85291344178581718</v>
      </c>
      <c r="C11" s="5"/>
      <c r="D11" s="5">
        <f t="shared" si="1"/>
        <v>0.88421052631578956</v>
      </c>
      <c r="E11" s="5"/>
      <c r="F11" s="5"/>
    </row>
    <row r="12" spans="1:6" x14ac:dyDescent="0.25">
      <c r="A12" s="2">
        <v>8</v>
      </c>
      <c r="B12" s="5">
        <f t="shared" si="0"/>
        <v>0.76766596799447606</v>
      </c>
      <c r="C12" s="5"/>
      <c r="D12" s="5">
        <f t="shared" si="1"/>
        <v>0.8</v>
      </c>
      <c r="E12" s="5"/>
      <c r="F12" s="5"/>
    </row>
    <row r="13" spans="1:6" x14ac:dyDescent="0.25">
      <c r="A13" s="2">
        <v>9</v>
      </c>
      <c r="B13" s="5">
        <f t="shared" si="0"/>
        <v>0.70000000000000007</v>
      </c>
      <c r="C13" s="5"/>
      <c r="D13" s="5">
        <f t="shared" si="1"/>
        <v>0.73043478260869565</v>
      </c>
      <c r="E13" s="5"/>
      <c r="F13" s="5"/>
    </row>
    <row r="14" spans="1:6" x14ac:dyDescent="0.25">
      <c r="A14" s="2">
        <v>10</v>
      </c>
      <c r="B14" s="5">
        <f t="shared" si="0"/>
        <v>0.64480910922356705</v>
      </c>
      <c r="C14" s="5"/>
      <c r="D14" s="5">
        <f t="shared" si="1"/>
        <v>0.67200000000000004</v>
      </c>
      <c r="E14" s="5"/>
      <c r="F14" s="5"/>
    </row>
    <row r="15" spans="1:6" x14ac:dyDescent="0.25">
      <c r="B15" s="2" t="s">
        <v>38</v>
      </c>
      <c r="D15" s="2" t="s">
        <v>38</v>
      </c>
      <c r="F15" s="2" t="s">
        <v>39</v>
      </c>
    </row>
    <row r="16" spans="1:6" x14ac:dyDescent="0.25">
      <c r="B16" s="5">
        <v>15.75</v>
      </c>
      <c r="D16" s="5">
        <f>SUM(D5:D14)</f>
        <v>15.904880603042136</v>
      </c>
      <c r="F16" s="2">
        <f>2*SUM(F5:F9)</f>
        <v>14.76</v>
      </c>
    </row>
    <row r="18" spans="1:4" x14ac:dyDescent="0.25">
      <c r="A18" s="2" t="s">
        <v>40</v>
      </c>
      <c r="D18" s="11">
        <f>D16*100/B16-100</f>
        <v>0.98336890820404221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D25" sqref="D25"/>
    </sheetView>
  </sheetViews>
  <sheetFormatPr defaultRowHeight="15" x14ac:dyDescent="0.25"/>
  <cols>
    <col min="2" max="2" width="10" style="10" customWidth="1"/>
    <col min="3" max="6" width="9.140625" style="10"/>
  </cols>
  <sheetData>
    <row r="1" spans="1:7" x14ac:dyDescent="0.25">
      <c r="A1" s="6" t="s">
        <v>41</v>
      </c>
      <c r="B1" s="8"/>
      <c r="C1" s="8"/>
      <c r="D1" s="8"/>
      <c r="E1" s="8"/>
      <c r="F1" s="8"/>
    </row>
    <row r="2" spans="1:7" x14ac:dyDescent="0.25">
      <c r="A2" s="6" t="s">
        <v>33</v>
      </c>
      <c r="B2" s="9"/>
      <c r="C2" s="9"/>
      <c r="D2" s="9"/>
      <c r="E2" s="9"/>
      <c r="F2" s="9"/>
    </row>
    <row r="3" spans="1:7" x14ac:dyDescent="0.25">
      <c r="A3" s="2"/>
      <c r="B3" s="5"/>
      <c r="C3" s="5"/>
      <c r="D3" s="5"/>
      <c r="E3" s="5"/>
      <c r="F3" s="5"/>
    </row>
    <row r="4" spans="1:7" x14ac:dyDescent="0.25">
      <c r="A4" s="2" t="s">
        <v>34</v>
      </c>
      <c r="B4" s="5" t="s">
        <v>35</v>
      </c>
      <c r="C4" s="5"/>
      <c r="D4" s="5" t="s">
        <v>36</v>
      </c>
      <c r="E4" s="5"/>
      <c r="F4" s="5" t="s">
        <v>37</v>
      </c>
      <c r="G4" s="2"/>
    </row>
    <row r="5" spans="1:7" x14ac:dyDescent="0.25">
      <c r="A5" s="2">
        <v>1</v>
      </c>
      <c r="B5" s="5">
        <v>5.48</v>
      </c>
      <c r="C5" s="5"/>
      <c r="D5" s="5">
        <v>5.48</v>
      </c>
      <c r="E5" s="5"/>
      <c r="F5" s="5">
        <v>2.68</v>
      </c>
      <c r="G5" s="2"/>
    </row>
    <row r="6" spans="1:7" x14ac:dyDescent="0.25">
      <c r="A6" s="2">
        <v>2</v>
      </c>
      <c r="B6" s="5">
        <v>3.84</v>
      </c>
      <c r="C6" s="5"/>
      <c r="D6" s="5">
        <v>3.84</v>
      </c>
      <c r="E6" s="5"/>
      <c r="F6" s="5">
        <v>1.88</v>
      </c>
      <c r="G6" s="2"/>
    </row>
    <row r="7" spans="1:7" x14ac:dyDescent="0.25">
      <c r="A7" s="2">
        <v>3</v>
      </c>
      <c r="B7" s="5">
        <v>2.74</v>
      </c>
      <c r="C7" s="5"/>
      <c r="D7" s="5">
        <v>2.74</v>
      </c>
      <c r="E7" s="5"/>
      <c r="F7" s="5">
        <v>1.34</v>
      </c>
      <c r="G7" s="2"/>
    </row>
    <row r="8" spans="1:7" x14ac:dyDescent="0.25">
      <c r="A8" s="2">
        <v>4</v>
      </c>
      <c r="B8" s="5">
        <v>1.92</v>
      </c>
      <c r="C8" s="5"/>
      <c r="D8" s="5">
        <v>1.92</v>
      </c>
      <c r="E8" s="5"/>
      <c r="F8" s="5">
        <v>0.94</v>
      </c>
      <c r="G8" s="2"/>
    </row>
    <row r="9" spans="1:7" x14ac:dyDescent="0.25">
      <c r="A9" s="2">
        <v>5</v>
      </c>
      <c r="B9" s="5">
        <f>5.48/SQRT(A9*SQRT(2*(A9-1)))</f>
        <v>1.4572130757629269</v>
      </c>
      <c r="C9" s="5"/>
      <c r="D9" s="5">
        <f>21.92/(2*A9+5)</f>
        <v>1.4613333333333334</v>
      </c>
      <c r="E9" s="5"/>
      <c r="F9" s="5">
        <v>0.54</v>
      </c>
      <c r="G9" s="2"/>
    </row>
    <row r="10" spans="1:7" x14ac:dyDescent="0.25">
      <c r="A10" s="2">
        <v>6</v>
      </c>
      <c r="B10" s="5">
        <f t="shared" ref="B10:B20" si="0">5.48/SQRT(A10*SQRT(2*(A10-1)))</f>
        <v>1.2580703679704655</v>
      </c>
      <c r="C10" s="5"/>
      <c r="D10" s="5">
        <f t="shared" ref="D10:D20" si="1">21.92/(2*A10+5)</f>
        <v>1.2894117647058825</v>
      </c>
      <c r="E10" s="5"/>
      <c r="F10" s="5"/>
      <c r="G10" s="2"/>
    </row>
    <row r="11" spans="1:7" x14ac:dyDescent="0.25">
      <c r="A11" s="2">
        <v>7</v>
      </c>
      <c r="B11" s="5">
        <f t="shared" si="0"/>
        <v>1.1128489669014949</v>
      </c>
      <c r="C11" s="5"/>
      <c r="D11" s="5">
        <f t="shared" si="1"/>
        <v>1.1536842105263159</v>
      </c>
      <c r="E11" s="5"/>
      <c r="F11" s="5"/>
      <c r="G11" s="2"/>
    </row>
    <row r="12" spans="1:7" x14ac:dyDescent="0.25">
      <c r="A12" s="2">
        <v>8</v>
      </c>
      <c r="B12" s="5">
        <f t="shared" si="0"/>
        <v>1.0016213106213641</v>
      </c>
      <c r="C12" s="5"/>
      <c r="D12" s="5">
        <f t="shared" si="1"/>
        <v>1.043809523809524</v>
      </c>
      <c r="E12" s="5"/>
      <c r="F12" s="5"/>
      <c r="G12" s="2"/>
    </row>
    <row r="13" spans="1:7" x14ac:dyDescent="0.25">
      <c r="A13" s="2">
        <v>9</v>
      </c>
      <c r="B13" s="5">
        <f t="shared" si="0"/>
        <v>0.91333333333333344</v>
      </c>
      <c r="C13" s="5"/>
      <c r="D13" s="5">
        <f t="shared" si="1"/>
        <v>0.95304347826086966</v>
      </c>
      <c r="E13" s="5"/>
      <c r="F13" s="5"/>
      <c r="G13" s="2"/>
    </row>
    <row r="14" spans="1:7" x14ac:dyDescent="0.25">
      <c r="A14" s="2">
        <v>10</v>
      </c>
      <c r="B14" s="5">
        <f t="shared" si="0"/>
        <v>0.84132236155836848</v>
      </c>
      <c r="C14" s="5"/>
      <c r="D14" s="5">
        <f t="shared" si="1"/>
        <v>0.87680000000000002</v>
      </c>
      <c r="E14" s="5"/>
      <c r="F14" s="5"/>
      <c r="G14" s="2"/>
    </row>
    <row r="15" spans="1:7" x14ac:dyDescent="0.25">
      <c r="A15" s="2">
        <v>11</v>
      </c>
      <c r="B15" s="5">
        <f t="shared" si="0"/>
        <v>0.78131599818109732</v>
      </c>
      <c r="C15" s="5"/>
      <c r="D15" s="5">
        <f t="shared" si="1"/>
        <v>0.81185185185185194</v>
      </c>
      <c r="E15" s="5"/>
      <c r="F15" s="5"/>
      <c r="G15" s="2"/>
    </row>
    <row r="16" spans="1:7" x14ac:dyDescent="0.25">
      <c r="A16" s="2">
        <v>12</v>
      </c>
      <c r="B16" s="5">
        <f t="shared" si="0"/>
        <v>0.73043952478659069</v>
      </c>
      <c r="C16" s="5"/>
      <c r="D16" s="5">
        <f t="shared" si="1"/>
        <v>0.75586206896551733</v>
      </c>
      <c r="E16" s="5"/>
      <c r="F16" s="5"/>
      <c r="G16" s="2"/>
    </row>
    <row r="17" spans="1:7" x14ac:dyDescent="0.25">
      <c r="A17" s="2">
        <v>13</v>
      </c>
      <c r="B17" s="5">
        <f t="shared" si="0"/>
        <v>0.68668264593529094</v>
      </c>
      <c r="C17" s="5"/>
      <c r="D17" s="5">
        <f t="shared" si="1"/>
        <v>0.70709677419354844</v>
      </c>
      <c r="E17" s="5"/>
      <c r="F17" s="5"/>
      <c r="G17" s="2"/>
    </row>
    <row r="18" spans="1:7" x14ac:dyDescent="0.25">
      <c r="A18" s="2">
        <v>14</v>
      </c>
      <c r="B18" s="5">
        <f t="shared" si="0"/>
        <v>0.64859441347389946</v>
      </c>
      <c r="C18" s="5"/>
      <c r="D18" s="5">
        <f t="shared" si="1"/>
        <v>0.6642424242424243</v>
      </c>
      <c r="E18" s="5"/>
      <c r="F18" s="5"/>
      <c r="G18" s="2"/>
    </row>
    <row r="19" spans="1:7" x14ac:dyDescent="0.25">
      <c r="A19" s="2">
        <v>15</v>
      </c>
      <c r="B19" s="5">
        <f t="shared" si="0"/>
        <v>0.61509956674390798</v>
      </c>
      <c r="C19" s="5"/>
      <c r="D19" s="5">
        <f t="shared" si="1"/>
        <v>0.62628571428571433</v>
      </c>
      <c r="E19" s="5"/>
      <c r="F19" s="5"/>
      <c r="G19" s="2"/>
    </row>
    <row r="20" spans="1:7" x14ac:dyDescent="0.25">
      <c r="A20" s="2">
        <v>16</v>
      </c>
      <c r="B20" s="5">
        <f t="shared" si="0"/>
        <v>0.58538319876284073</v>
      </c>
      <c r="C20" s="5"/>
      <c r="D20" s="5">
        <f t="shared" si="1"/>
        <v>0.59243243243243249</v>
      </c>
      <c r="E20" s="5"/>
      <c r="F20" s="5"/>
      <c r="G20" s="2"/>
    </row>
    <row r="21" spans="1:7" x14ac:dyDescent="0.25">
      <c r="A21" s="2"/>
      <c r="B21" s="5"/>
      <c r="C21" s="5"/>
      <c r="D21" s="5"/>
      <c r="E21" s="5"/>
      <c r="F21" s="5"/>
      <c r="G21" s="2"/>
    </row>
    <row r="22" spans="1:7" x14ac:dyDescent="0.25">
      <c r="A22" s="2"/>
      <c r="B22" s="5" t="s">
        <v>38</v>
      </c>
      <c r="C22" s="5"/>
      <c r="D22" s="5" t="s">
        <v>38</v>
      </c>
      <c r="E22" s="5"/>
      <c r="F22" s="5" t="s">
        <v>42</v>
      </c>
      <c r="G22" s="2"/>
    </row>
    <row r="23" spans="1:7" x14ac:dyDescent="0.25">
      <c r="A23" s="2"/>
      <c r="B23" s="5">
        <v>24.62</v>
      </c>
      <c r="C23" s="5"/>
      <c r="D23" s="5">
        <v>24.91</v>
      </c>
      <c r="E23" s="5"/>
      <c r="F23" s="5">
        <f>3*SUM(F5:F9)</f>
        <v>22.14</v>
      </c>
      <c r="G23" s="2"/>
    </row>
    <row r="24" spans="1:7" x14ac:dyDescent="0.25">
      <c r="A24" s="2"/>
      <c r="B24" s="5"/>
      <c r="C24" s="5"/>
      <c r="D24" s="5"/>
      <c r="E24" s="5"/>
      <c r="F24" s="5"/>
      <c r="G24" s="2"/>
    </row>
    <row r="25" spans="1:7" x14ac:dyDescent="0.25">
      <c r="A25" s="2" t="s">
        <v>40</v>
      </c>
      <c r="B25" s="5"/>
      <c r="C25" s="5"/>
      <c r="D25" s="11">
        <f>D23*100/B23-100</f>
        <v>1.1779041429731905</v>
      </c>
      <c r="E25" s="5"/>
      <c r="F25" s="5"/>
      <c r="G25" s="2"/>
    </row>
    <row r="26" spans="1:7" x14ac:dyDescent="0.25">
      <c r="A26" s="2"/>
      <c r="B26" s="5"/>
      <c r="C26" s="5"/>
      <c r="D26" s="5"/>
      <c r="E26" s="5"/>
      <c r="F26" s="5"/>
      <c r="G26" s="2"/>
    </row>
    <row r="27" spans="1:7" x14ac:dyDescent="0.25">
      <c r="A27" s="2"/>
      <c r="B27" s="5"/>
      <c r="C27" s="5"/>
      <c r="D27" s="5"/>
      <c r="E27" s="5"/>
      <c r="F27" s="5"/>
      <c r="G27" s="2"/>
    </row>
    <row r="28" spans="1:7" x14ac:dyDescent="0.25">
      <c r="A28" s="2"/>
      <c r="B28" s="5"/>
      <c r="C28" s="5"/>
      <c r="D28" s="5"/>
      <c r="E28" s="5"/>
      <c r="F28" s="5"/>
      <c r="G28" s="2"/>
    </row>
    <row r="29" spans="1:7" x14ac:dyDescent="0.25">
      <c r="A29" s="2"/>
      <c r="B29" s="5"/>
      <c r="C29" s="5"/>
      <c r="D29" s="5"/>
      <c r="E29" s="5"/>
      <c r="F29" s="5"/>
      <c r="G29" s="2"/>
    </row>
    <row r="30" spans="1:7" x14ac:dyDescent="0.25">
      <c r="A30" s="2"/>
      <c r="B30" s="5"/>
      <c r="C30" s="5"/>
      <c r="D30" s="5"/>
      <c r="E30" s="5"/>
      <c r="F30" s="5"/>
      <c r="G30" s="2"/>
    </row>
    <row r="31" spans="1:7" x14ac:dyDescent="0.25">
      <c r="A31" s="2"/>
      <c r="B31" s="5"/>
      <c r="C31" s="5"/>
      <c r="D31" s="5"/>
      <c r="E31" s="5"/>
      <c r="F31" s="5"/>
      <c r="G31" s="2"/>
    </row>
    <row r="32" spans="1:7" x14ac:dyDescent="0.25">
      <c r="A32" s="2"/>
      <c r="B32" s="5"/>
      <c r="C32" s="5"/>
      <c r="D32" s="5"/>
      <c r="E32" s="5"/>
      <c r="F32" s="5"/>
      <c r="G32" s="2"/>
    </row>
    <row r="33" spans="1:7" x14ac:dyDescent="0.25">
      <c r="A33" s="2"/>
      <c r="B33" s="5"/>
      <c r="C33" s="5"/>
      <c r="D33" s="5"/>
      <c r="E33" s="5"/>
      <c r="F33" s="5"/>
      <c r="G33" s="2"/>
    </row>
    <row r="34" spans="1:7" x14ac:dyDescent="0.25">
      <c r="A34" s="2"/>
      <c r="B34" s="5"/>
      <c r="C34" s="5"/>
      <c r="D34" s="5"/>
      <c r="E34" s="5"/>
      <c r="F34" s="5"/>
      <c r="G34" s="2"/>
    </row>
    <row r="35" spans="1:7" x14ac:dyDescent="0.25">
      <c r="A35" s="2"/>
      <c r="B35" s="5"/>
      <c r="C35" s="5"/>
      <c r="D35" s="5"/>
      <c r="E35" s="5"/>
      <c r="F35" s="5"/>
      <c r="G3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B29" sqref="B29"/>
    </sheetView>
  </sheetViews>
  <sheetFormatPr defaultRowHeight="15" x14ac:dyDescent="0.25"/>
  <cols>
    <col min="2" max="2" width="10.140625" customWidth="1"/>
  </cols>
  <sheetData>
    <row r="1" spans="1:7" x14ac:dyDescent="0.25">
      <c r="A1" s="6" t="s">
        <v>43</v>
      </c>
      <c r="B1" s="8"/>
      <c r="C1" s="8"/>
      <c r="D1" s="8"/>
      <c r="E1" s="8"/>
      <c r="F1" s="8"/>
    </row>
    <row r="2" spans="1:7" x14ac:dyDescent="0.25">
      <c r="A2" s="6" t="s">
        <v>33</v>
      </c>
      <c r="B2" s="9"/>
      <c r="C2" s="9"/>
      <c r="D2" s="9"/>
      <c r="E2" s="9"/>
      <c r="F2" s="9"/>
    </row>
    <row r="3" spans="1:7" x14ac:dyDescent="0.25">
      <c r="A3" s="2"/>
      <c r="B3" s="5"/>
      <c r="C3" s="5"/>
      <c r="D3" s="5"/>
      <c r="E3" s="5"/>
      <c r="F3" s="5"/>
    </row>
    <row r="4" spans="1:7" x14ac:dyDescent="0.25">
      <c r="A4" s="2" t="s">
        <v>34</v>
      </c>
      <c r="B4" s="5" t="s">
        <v>35</v>
      </c>
      <c r="C4" s="5"/>
      <c r="D4" s="5" t="s">
        <v>36</v>
      </c>
      <c r="E4" s="5"/>
      <c r="F4" s="5" t="s">
        <v>37</v>
      </c>
    </row>
    <row r="5" spans="1:7" x14ac:dyDescent="0.25">
      <c r="A5" s="12">
        <v>1</v>
      </c>
      <c r="B5" s="5">
        <v>6.42</v>
      </c>
      <c r="C5" s="5"/>
      <c r="D5" s="5">
        <v>6.3</v>
      </c>
      <c r="E5" s="5"/>
      <c r="F5" s="5">
        <v>2.68</v>
      </c>
      <c r="G5" s="5"/>
    </row>
    <row r="6" spans="1:7" x14ac:dyDescent="0.25">
      <c r="A6" s="12">
        <v>2</v>
      </c>
      <c r="B6" s="5">
        <v>4.49</v>
      </c>
      <c r="C6" s="5"/>
      <c r="D6" s="5">
        <v>4.41</v>
      </c>
      <c r="E6" s="5"/>
      <c r="F6" s="5">
        <v>1.88</v>
      </c>
      <c r="G6" s="5"/>
    </row>
    <row r="7" spans="1:7" x14ac:dyDescent="0.25">
      <c r="A7" s="12">
        <v>3</v>
      </c>
      <c r="B7" s="5">
        <v>3.21</v>
      </c>
      <c r="C7" s="5"/>
      <c r="D7" s="5">
        <v>3.15</v>
      </c>
      <c r="E7" s="5"/>
      <c r="F7" s="5">
        <v>1.34</v>
      </c>
      <c r="G7" s="5"/>
    </row>
    <row r="8" spans="1:7" x14ac:dyDescent="0.25">
      <c r="A8" s="12">
        <v>4</v>
      </c>
      <c r="B8" s="5">
        <v>2.25</v>
      </c>
      <c r="C8" s="5"/>
      <c r="D8" s="5">
        <v>2.21</v>
      </c>
      <c r="E8" s="5"/>
      <c r="F8" s="5">
        <v>0.94</v>
      </c>
      <c r="G8" s="5"/>
    </row>
    <row r="9" spans="1:7" x14ac:dyDescent="0.25">
      <c r="A9" s="12">
        <v>5</v>
      </c>
      <c r="B9" s="5">
        <f>6.42/SQRT(A9*SQRT(2*(A9-1)))</f>
        <v>1.7071729829193412</v>
      </c>
      <c r="C9" s="5"/>
      <c r="D9" s="5">
        <f>25.2/(2*A9+5)</f>
        <v>1.68</v>
      </c>
      <c r="E9" s="5"/>
      <c r="F9" s="5">
        <v>0.54</v>
      </c>
      <c r="G9" s="5"/>
    </row>
    <row r="10" spans="1:7" x14ac:dyDescent="0.25">
      <c r="A10" s="12">
        <v>6</v>
      </c>
      <c r="B10" s="5">
        <f t="shared" ref="B10:B25" si="0">6.42/SQRT(A10*SQRT(2*(A10-1)))</f>
        <v>1.47387075955664</v>
      </c>
      <c r="C10" s="5"/>
      <c r="D10" s="5">
        <f t="shared" ref="D10:D25" si="1">25.2/(2*A10+5)</f>
        <v>1.4823529411764707</v>
      </c>
      <c r="E10" s="5"/>
      <c r="F10" s="5"/>
      <c r="G10" s="5"/>
    </row>
    <row r="11" spans="1:7" x14ac:dyDescent="0.25">
      <c r="A11" s="12">
        <v>7</v>
      </c>
      <c r="B11" s="5">
        <f t="shared" si="0"/>
        <v>1.3037391181583204</v>
      </c>
      <c r="C11" s="5"/>
      <c r="D11" s="5">
        <f t="shared" si="1"/>
        <v>1.3263157894736841</v>
      </c>
      <c r="E11" s="5"/>
      <c r="F11" s="5"/>
      <c r="G11" s="5"/>
    </row>
    <row r="12" spans="1:7" x14ac:dyDescent="0.25">
      <c r="A12" s="12">
        <v>8</v>
      </c>
      <c r="B12" s="5">
        <f t="shared" si="0"/>
        <v>1.1734322653629847</v>
      </c>
      <c r="C12" s="5"/>
      <c r="D12" s="5">
        <f t="shared" si="1"/>
        <v>1.2</v>
      </c>
      <c r="E12" s="5"/>
      <c r="F12" s="5"/>
      <c r="G12" s="5"/>
    </row>
    <row r="13" spans="1:7" x14ac:dyDescent="0.25">
      <c r="A13" s="12">
        <v>9</v>
      </c>
      <c r="B13" s="5">
        <f t="shared" si="0"/>
        <v>1.07</v>
      </c>
      <c r="C13" s="5"/>
      <c r="D13" s="5">
        <f t="shared" si="1"/>
        <v>1.0956521739130434</v>
      </c>
      <c r="E13" s="5"/>
      <c r="F13" s="5"/>
      <c r="G13" s="5"/>
    </row>
    <row r="14" spans="1:7" x14ac:dyDescent="0.25">
      <c r="A14" s="12">
        <v>10</v>
      </c>
      <c r="B14" s="5">
        <f t="shared" si="0"/>
        <v>0.98563678124173815</v>
      </c>
      <c r="C14" s="5"/>
      <c r="D14" s="5">
        <f t="shared" si="1"/>
        <v>1.008</v>
      </c>
      <c r="E14" s="5"/>
      <c r="F14" s="5"/>
      <c r="G14" s="5"/>
    </row>
    <row r="15" spans="1:7" x14ac:dyDescent="0.25">
      <c r="A15" s="12">
        <v>11</v>
      </c>
      <c r="B15" s="5">
        <f t="shared" si="0"/>
        <v>0.91533735553332929</v>
      </c>
      <c r="C15" s="5"/>
      <c r="D15" s="5">
        <f t="shared" si="1"/>
        <v>0.93333333333333335</v>
      </c>
      <c r="E15" s="5"/>
      <c r="F15" s="5"/>
      <c r="G15" s="5"/>
    </row>
    <row r="16" spans="1:7" x14ac:dyDescent="0.25">
      <c r="A16" s="12">
        <v>12</v>
      </c>
      <c r="B16" s="5">
        <f t="shared" si="0"/>
        <v>0.85573389582662618</v>
      </c>
      <c r="C16" s="5"/>
      <c r="D16" s="5">
        <f t="shared" si="1"/>
        <v>0.86896551724137927</v>
      </c>
      <c r="E16" s="5"/>
      <c r="F16" s="5"/>
      <c r="G16" s="5"/>
    </row>
    <row r="17" spans="1:7" x14ac:dyDescent="0.25">
      <c r="A17" s="12">
        <v>13</v>
      </c>
      <c r="B17" s="5">
        <f t="shared" si="0"/>
        <v>0.8044712749825853</v>
      </c>
      <c r="C17" s="5"/>
      <c r="D17" s="5">
        <f t="shared" si="1"/>
        <v>0.81290322580645158</v>
      </c>
      <c r="E17" s="5"/>
      <c r="F17" s="5"/>
      <c r="G17" s="5"/>
    </row>
    <row r="18" spans="1:7" x14ac:dyDescent="0.25">
      <c r="A18" s="12">
        <v>14</v>
      </c>
      <c r="B18" s="5">
        <f t="shared" si="0"/>
        <v>0.75984965958073614</v>
      </c>
      <c r="C18" s="5"/>
      <c r="D18" s="5">
        <f t="shared" si="1"/>
        <v>0.76363636363636367</v>
      </c>
      <c r="E18" s="5"/>
      <c r="F18" s="5"/>
      <c r="G18" s="5"/>
    </row>
    <row r="19" spans="1:7" x14ac:dyDescent="0.25">
      <c r="A19" s="12">
        <v>15</v>
      </c>
      <c r="B19" s="5">
        <f t="shared" si="0"/>
        <v>0.72060934644085572</v>
      </c>
      <c r="C19" s="5"/>
      <c r="D19" s="5">
        <f t="shared" si="1"/>
        <v>0.72</v>
      </c>
      <c r="E19" s="5"/>
      <c r="F19" s="5"/>
      <c r="G19" s="5"/>
    </row>
    <row r="20" spans="1:7" x14ac:dyDescent="0.25">
      <c r="A20" s="12">
        <v>16</v>
      </c>
      <c r="B20" s="5">
        <f t="shared" si="0"/>
        <v>0.6857956452659556</v>
      </c>
      <c r="C20" s="5"/>
      <c r="D20" s="5">
        <f t="shared" si="1"/>
        <v>0.68108108108108101</v>
      </c>
      <c r="E20" s="5"/>
      <c r="F20" s="5"/>
      <c r="G20" s="5"/>
    </row>
    <row r="21" spans="1:7" x14ac:dyDescent="0.25">
      <c r="A21" s="12">
        <v>17</v>
      </c>
      <c r="B21" s="5">
        <f t="shared" si="0"/>
        <v>0.65467095390263241</v>
      </c>
      <c r="C21" s="5"/>
      <c r="D21" s="5">
        <f t="shared" si="1"/>
        <v>0.64615384615384619</v>
      </c>
      <c r="E21" s="5"/>
      <c r="F21" s="5"/>
      <c r="G21" s="5"/>
    </row>
    <row r="22" spans="1:7" x14ac:dyDescent="0.25">
      <c r="A22" s="12">
        <v>18</v>
      </c>
      <c r="B22" s="5">
        <f t="shared" si="0"/>
        <v>0.62665577493494518</v>
      </c>
      <c r="C22" s="5"/>
      <c r="D22" s="5">
        <f t="shared" si="1"/>
        <v>0.61463414634146341</v>
      </c>
      <c r="E22" s="5"/>
      <c r="F22" s="5"/>
      <c r="G22" s="5"/>
    </row>
    <row r="23" spans="1:7" x14ac:dyDescent="0.25">
      <c r="A23" s="12">
        <v>19</v>
      </c>
      <c r="B23" s="5">
        <f t="shared" si="0"/>
        <v>0.60128809103544756</v>
      </c>
      <c r="C23" s="5"/>
      <c r="D23" s="5">
        <f t="shared" si="1"/>
        <v>0.586046511627907</v>
      </c>
      <c r="E23" s="5"/>
      <c r="F23" s="5"/>
      <c r="G23" s="5"/>
    </row>
    <row r="24" spans="1:7" x14ac:dyDescent="0.25">
      <c r="A24" s="12">
        <v>20</v>
      </c>
      <c r="B24" s="5">
        <f t="shared" si="0"/>
        <v>0.57819473284932132</v>
      </c>
      <c r="C24" s="5"/>
      <c r="D24" s="5">
        <f t="shared" si="1"/>
        <v>0.55999999999999994</v>
      </c>
      <c r="E24" s="5"/>
      <c r="F24" s="5"/>
      <c r="G24" s="5"/>
    </row>
    <row r="25" spans="1:7" x14ac:dyDescent="0.25">
      <c r="A25" s="12">
        <v>21</v>
      </c>
      <c r="B25" s="5">
        <f t="shared" si="0"/>
        <v>0.55707078491953488</v>
      </c>
      <c r="C25" s="5"/>
      <c r="D25" s="5">
        <f t="shared" si="1"/>
        <v>0.53617021276595744</v>
      </c>
      <c r="E25" s="5"/>
      <c r="F25" s="5"/>
      <c r="G25" s="5"/>
    </row>
    <row r="26" spans="1:7" x14ac:dyDescent="0.25">
      <c r="A26" s="5"/>
      <c r="B26" s="5"/>
      <c r="C26" s="5"/>
      <c r="D26" s="5"/>
      <c r="E26" s="5"/>
      <c r="F26" s="5"/>
      <c r="G26" s="5"/>
    </row>
    <row r="27" spans="1:7" x14ac:dyDescent="0.25">
      <c r="A27" s="5"/>
      <c r="B27" s="5" t="s">
        <v>38</v>
      </c>
      <c r="C27" s="5"/>
      <c r="D27" s="5" t="s">
        <v>38</v>
      </c>
      <c r="E27" s="5"/>
      <c r="F27" s="5" t="s">
        <v>44</v>
      </c>
      <c r="G27" s="5"/>
    </row>
    <row r="28" spans="1:7" x14ac:dyDescent="0.25">
      <c r="A28" s="5"/>
      <c r="B28" s="5">
        <v>31.85</v>
      </c>
      <c r="C28" s="5"/>
      <c r="D28" s="5">
        <f>SUM(D5:D25)</f>
        <v>31.585245142550981</v>
      </c>
      <c r="E28" s="5"/>
      <c r="F28" s="5">
        <f>4*SUM(F5:F9)</f>
        <v>29.52</v>
      </c>
      <c r="G28" s="5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x14ac:dyDescent="0.25">
      <c r="A30" s="5" t="s">
        <v>40</v>
      </c>
      <c r="B30" s="5"/>
      <c r="C30" s="5"/>
      <c r="D30" s="11">
        <f>D28*100/B28-100</f>
        <v>-0.83125543940037971</v>
      </c>
      <c r="E30" s="5"/>
      <c r="F30" s="5"/>
      <c r="G30" s="5"/>
    </row>
    <row r="31" spans="1:7" x14ac:dyDescent="0.25">
      <c r="A31" s="5"/>
      <c r="B31" s="5"/>
      <c r="C31" s="5"/>
      <c r="D31" s="5"/>
      <c r="E31" s="5"/>
      <c r="F31" s="5"/>
      <c r="G31" s="5"/>
    </row>
    <row r="32" spans="1:7" x14ac:dyDescent="0.25">
      <c r="A32" s="5"/>
      <c r="B32" s="5"/>
      <c r="C32" s="5"/>
      <c r="D32" s="5"/>
      <c r="E32" s="5"/>
      <c r="F32" s="5"/>
      <c r="G32" s="5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5"/>
      <c r="C38" s="5"/>
      <c r="D38" s="5"/>
      <c r="E38" s="5"/>
      <c r="F38" s="5"/>
      <c r="G38" s="5"/>
    </row>
    <row r="39" spans="1:7" x14ac:dyDescent="0.25">
      <c r="A39" s="5"/>
      <c r="B39" s="5"/>
      <c r="C39" s="5"/>
      <c r="D39" s="5"/>
      <c r="E39" s="5"/>
      <c r="F39" s="5"/>
      <c r="G3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D35" sqref="D35"/>
    </sheetView>
  </sheetViews>
  <sheetFormatPr defaultRowHeight="15" x14ac:dyDescent="0.25"/>
  <cols>
    <col min="2" max="2" width="10.140625" customWidth="1"/>
  </cols>
  <sheetData>
    <row r="1" spans="1:8" x14ac:dyDescent="0.25">
      <c r="A1" s="6" t="s">
        <v>45</v>
      </c>
      <c r="B1" s="8"/>
      <c r="C1" s="8"/>
      <c r="D1" s="8"/>
      <c r="E1" s="8"/>
      <c r="F1" s="8"/>
    </row>
    <row r="2" spans="1:8" x14ac:dyDescent="0.25">
      <c r="A2" s="6" t="s">
        <v>33</v>
      </c>
      <c r="B2" s="9"/>
      <c r="C2" s="9"/>
      <c r="D2" s="9"/>
      <c r="E2" s="9"/>
      <c r="F2" s="9"/>
    </row>
    <row r="3" spans="1:8" x14ac:dyDescent="0.25">
      <c r="A3" s="2"/>
      <c r="B3" s="5"/>
      <c r="C3" s="5"/>
      <c r="D3" s="5"/>
      <c r="E3" s="5"/>
      <c r="F3" s="5"/>
    </row>
    <row r="4" spans="1:8" x14ac:dyDescent="0.25">
      <c r="A4" s="2" t="s">
        <v>34</v>
      </c>
      <c r="B4" s="5" t="s">
        <v>35</v>
      </c>
      <c r="C4" s="5"/>
      <c r="D4" s="5" t="s">
        <v>36</v>
      </c>
      <c r="E4" s="5"/>
      <c r="F4" s="5" t="s">
        <v>37</v>
      </c>
    </row>
    <row r="5" spans="1:8" x14ac:dyDescent="0.25">
      <c r="A5" s="2">
        <v>1</v>
      </c>
      <c r="B5" s="5">
        <v>7.23</v>
      </c>
      <c r="C5" s="5"/>
      <c r="D5" s="5">
        <v>7.23</v>
      </c>
      <c r="E5" s="5"/>
      <c r="F5" s="5">
        <v>2.68</v>
      </c>
      <c r="G5" s="2"/>
      <c r="H5" s="2"/>
    </row>
    <row r="6" spans="1:8" x14ac:dyDescent="0.25">
      <c r="A6" s="2">
        <v>2</v>
      </c>
      <c r="B6" s="5">
        <v>5.0599999999999996</v>
      </c>
      <c r="C6" s="5"/>
      <c r="D6" s="5">
        <v>5.0599999999999996</v>
      </c>
      <c r="E6" s="5"/>
      <c r="F6" s="5">
        <v>1.88</v>
      </c>
      <c r="G6" s="2"/>
      <c r="H6" s="2"/>
    </row>
    <row r="7" spans="1:8" x14ac:dyDescent="0.25">
      <c r="A7" s="2">
        <v>3</v>
      </c>
      <c r="B7" s="5">
        <v>3.62</v>
      </c>
      <c r="C7" s="5"/>
      <c r="D7" s="5">
        <v>3.62</v>
      </c>
      <c r="E7" s="5"/>
      <c r="F7" s="5">
        <v>1.34</v>
      </c>
      <c r="G7" s="2"/>
      <c r="H7" s="2"/>
    </row>
    <row r="8" spans="1:8" x14ac:dyDescent="0.25">
      <c r="A8" s="2">
        <v>4</v>
      </c>
      <c r="B8" s="5">
        <v>2.5299999999999998</v>
      </c>
      <c r="C8" s="5"/>
      <c r="D8" s="5">
        <v>2.5299999999999998</v>
      </c>
      <c r="E8" s="5"/>
      <c r="F8" s="5">
        <v>0.94</v>
      </c>
      <c r="G8" s="2"/>
      <c r="H8" s="2"/>
    </row>
    <row r="9" spans="1:8" x14ac:dyDescent="0.25">
      <c r="A9" s="2">
        <v>5</v>
      </c>
      <c r="B9" s="5">
        <f>7.23/SQRT(A9*SQRT(2*(A9-1)))</f>
        <v>1.9225639667456134</v>
      </c>
      <c r="C9" s="5"/>
      <c r="D9" s="5">
        <f>28.92/(2*A9+5)</f>
        <v>1.9280000000000002</v>
      </c>
      <c r="E9" s="5"/>
      <c r="F9" s="5">
        <v>0.54</v>
      </c>
      <c r="G9" s="2"/>
      <c r="H9" s="2"/>
    </row>
    <row r="10" spans="1:8" x14ac:dyDescent="0.25">
      <c r="A10" s="2">
        <v>6</v>
      </c>
      <c r="B10" s="5">
        <f t="shared" ref="B10:B30" si="0">7.23/SQRT(A10*SQRT(2*(A10-1)))</f>
        <v>1.6598264161362162</v>
      </c>
      <c r="C10" s="5"/>
      <c r="D10" s="5">
        <f t="shared" ref="D10:D30" si="1">28.92/(2*A10+5)</f>
        <v>1.7011764705882353</v>
      </c>
      <c r="E10" s="5"/>
      <c r="F10" s="5"/>
      <c r="G10" s="2"/>
      <c r="H10" s="2"/>
    </row>
    <row r="11" spans="1:8" x14ac:dyDescent="0.25">
      <c r="A11" s="2">
        <v>7</v>
      </c>
      <c r="B11" s="5">
        <f t="shared" si="0"/>
        <v>1.4682295676455852</v>
      </c>
      <c r="C11" s="5"/>
      <c r="D11" s="5">
        <f t="shared" si="1"/>
        <v>1.5221052631578948</v>
      </c>
      <c r="E11" s="5"/>
      <c r="F11" s="5"/>
      <c r="G11" s="2"/>
      <c r="H11" s="2"/>
    </row>
    <row r="12" spans="1:8" x14ac:dyDescent="0.25">
      <c r="A12" s="2">
        <v>8</v>
      </c>
      <c r="B12" s="5">
        <f t="shared" si="0"/>
        <v>1.3214821306190623</v>
      </c>
      <c r="C12" s="5"/>
      <c r="D12" s="5">
        <f t="shared" si="1"/>
        <v>1.3771428571428572</v>
      </c>
      <c r="E12" s="5"/>
      <c r="F12" s="5"/>
      <c r="G12" s="2"/>
      <c r="H12" s="2"/>
    </row>
    <row r="13" spans="1:8" x14ac:dyDescent="0.25">
      <c r="A13" s="2">
        <v>9</v>
      </c>
      <c r="B13" s="5">
        <f t="shared" si="0"/>
        <v>1.2050000000000001</v>
      </c>
      <c r="C13" s="5"/>
      <c r="D13" s="5">
        <f t="shared" si="1"/>
        <v>1.2573913043478262</v>
      </c>
      <c r="E13" s="5"/>
      <c r="F13" s="5"/>
      <c r="G13" s="2"/>
      <c r="H13" s="2"/>
    </row>
    <row r="14" spans="1:8" x14ac:dyDescent="0.25">
      <c r="A14" s="2">
        <v>10</v>
      </c>
      <c r="B14" s="5">
        <f t="shared" si="0"/>
        <v>1.1099928237348546</v>
      </c>
      <c r="C14" s="5"/>
      <c r="D14" s="5">
        <f t="shared" si="1"/>
        <v>1.1568000000000001</v>
      </c>
      <c r="E14" s="5"/>
      <c r="F14" s="5"/>
      <c r="G14" s="2"/>
      <c r="H14" s="2"/>
    </row>
    <row r="15" spans="1:8" x14ac:dyDescent="0.25">
      <c r="A15" s="2">
        <v>11</v>
      </c>
      <c r="B15" s="5">
        <f t="shared" si="0"/>
        <v>1.0308238443155717</v>
      </c>
      <c r="C15" s="5"/>
      <c r="D15" s="5">
        <f t="shared" si="1"/>
        <v>1.0711111111111111</v>
      </c>
      <c r="E15" s="5"/>
      <c r="F15" s="5"/>
      <c r="G15" s="2"/>
      <c r="H15" s="2"/>
    </row>
    <row r="16" spans="1:8" x14ac:dyDescent="0.25">
      <c r="A16" s="2">
        <v>12</v>
      </c>
      <c r="B16" s="5">
        <f t="shared" si="0"/>
        <v>0.96370032193559318</v>
      </c>
      <c r="C16" s="5"/>
      <c r="D16" s="5">
        <f t="shared" si="1"/>
        <v>0.99724137931034484</v>
      </c>
      <c r="E16" s="5"/>
      <c r="F16" s="5"/>
      <c r="G16" s="2"/>
      <c r="H16" s="2"/>
    </row>
    <row r="17" spans="1:8" x14ac:dyDescent="0.25">
      <c r="A17" s="2">
        <v>13</v>
      </c>
      <c r="B17" s="5">
        <f t="shared" si="0"/>
        <v>0.90596998724674327</v>
      </c>
      <c r="C17" s="5"/>
      <c r="D17" s="5">
        <f t="shared" si="1"/>
        <v>0.93290322580645169</v>
      </c>
      <c r="E17" s="5"/>
      <c r="F17" s="5"/>
      <c r="G17" s="2"/>
      <c r="H17" s="2"/>
    </row>
    <row r="18" spans="1:8" x14ac:dyDescent="0.25">
      <c r="A18" s="2">
        <v>14</v>
      </c>
      <c r="B18" s="5">
        <f t="shared" si="0"/>
        <v>0.85571854186428697</v>
      </c>
      <c r="C18" s="5"/>
      <c r="D18" s="5">
        <f t="shared" si="1"/>
        <v>0.87636363636363646</v>
      </c>
      <c r="E18" s="5"/>
      <c r="F18" s="5"/>
      <c r="G18" s="2"/>
      <c r="H18" s="2"/>
    </row>
    <row r="19" spans="1:8" x14ac:dyDescent="0.25">
      <c r="A19" s="2">
        <v>15</v>
      </c>
      <c r="B19" s="5">
        <f t="shared" si="0"/>
        <v>0.81152734809460858</v>
      </c>
      <c r="C19" s="5"/>
      <c r="D19" s="5">
        <f t="shared" si="1"/>
        <v>0.82628571428571429</v>
      </c>
      <c r="E19" s="5"/>
      <c r="F19" s="5"/>
      <c r="G19" s="2"/>
      <c r="H19" s="2"/>
    </row>
    <row r="20" spans="1:8" x14ac:dyDescent="0.25">
      <c r="A20" s="2">
        <v>16</v>
      </c>
      <c r="B20" s="5">
        <f t="shared" si="0"/>
        <v>0.77232126406119306</v>
      </c>
      <c r="C20" s="5"/>
      <c r="D20" s="5">
        <f t="shared" si="1"/>
        <v>0.78162162162162163</v>
      </c>
      <c r="E20" s="5"/>
      <c r="F20" s="5"/>
      <c r="G20" s="2"/>
      <c r="H20" s="2"/>
    </row>
    <row r="21" spans="1:8" x14ac:dyDescent="0.25">
      <c r="A21" s="2">
        <v>17</v>
      </c>
      <c r="B21" s="5">
        <f t="shared" si="0"/>
        <v>0.73726962565670284</v>
      </c>
      <c r="C21" s="5"/>
      <c r="D21" s="5">
        <f t="shared" si="1"/>
        <v>0.74153846153846159</v>
      </c>
      <c r="E21" s="5"/>
      <c r="F21" s="5"/>
      <c r="G21" s="2"/>
      <c r="H21" s="2"/>
    </row>
    <row r="22" spans="1:8" x14ac:dyDescent="0.25">
      <c r="A22" s="2">
        <v>18</v>
      </c>
      <c r="B22" s="5">
        <f t="shared" si="0"/>
        <v>0.70571982130524213</v>
      </c>
      <c r="C22" s="5"/>
      <c r="D22" s="5">
        <f t="shared" si="1"/>
        <v>0.70536585365853666</v>
      </c>
      <c r="E22" s="5"/>
      <c r="F22" s="5"/>
      <c r="G22" s="2"/>
      <c r="H22" s="2"/>
    </row>
    <row r="23" spans="1:8" x14ac:dyDescent="0.25">
      <c r="A23" s="2">
        <v>19</v>
      </c>
      <c r="B23" s="5">
        <f t="shared" si="0"/>
        <v>0.67715154177356474</v>
      </c>
      <c r="C23" s="5"/>
      <c r="D23" s="5">
        <f t="shared" si="1"/>
        <v>0.67255813953488375</v>
      </c>
      <c r="E23" s="5"/>
      <c r="F23" s="5"/>
      <c r="G23" s="2"/>
      <c r="H23" s="2"/>
    </row>
    <row r="24" spans="1:8" x14ac:dyDescent="0.25">
      <c r="A24" s="2">
        <v>20</v>
      </c>
      <c r="B24" s="5">
        <f t="shared" si="0"/>
        <v>0.65114453559199281</v>
      </c>
      <c r="C24" s="5"/>
      <c r="D24" s="5">
        <f t="shared" si="1"/>
        <v>0.64266666666666672</v>
      </c>
      <c r="E24" s="5"/>
      <c r="F24" s="5"/>
      <c r="G24" s="2"/>
      <c r="H24" s="2"/>
    </row>
    <row r="25" spans="1:8" x14ac:dyDescent="0.25">
      <c r="A25" s="2">
        <v>21</v>
      </c>
      <c r="B25" s="5">
        <f t="shared" si="0"/>
        <v>0.62735541666171923</v>
      </c>
      <c r="C25" s="5"/>
      <c r="D25" s="5">
        <f t="shared" si="1"/>
        <v>0.61531914893617023</v>
      </c>
      <c r="E25" s="5"/>
      <c r="F25" s="5"/>
      <c r="G25" s="2"/>
      <c r="H25" s="2"/>
    </row>
    <row r="26" spans="1:8" x14ac:dyDescent="0.25">
      <c r="A26" s="2">
        <v>22</v>
      </c>
      <c r="B26" s="5">
        <f t="shared" si="0"/>
        <v>0.60550067871118163</v>
      </c>
      <c r="C26" s="5"/>
      <c r="D26" s="5">
        <f t="shared" si="1"/>
        <v>0.59020408163265314</v>
      </c>
      <c r="E26" s="5"/>
      <c r="F26" s="5"/>
      <c r="G26" s="2"/>
      <c r="H26" s="2"/>
    </row>
    <row r="27" spans="1:8" x14ac:dyDescent="0.25">
      <c r="A27" s="2">
        <v>23</v>
      </c>
      <c r="B27" s="5">
        <f t="shared" si="0"/>
        <v>0.58534405274718526</v>
      </c>
      <c r="C27" s="5"/>
      <c r="D27" s="5">
        <f t="shared" si="1"/>
        <v>0.56705882352941184</v>
      </c>
      <c r="E27" s="5"/>
      <c r="F27" s="5"/>
      <c r="G27" s="2"/>
      <c r="H27" s="2"/>
    </row>
    <row r="28" spans="1:8" x14ac:dyDescent="0.25">
      <c r="A28" s="2">
        <v>24</v>
      </c>
      <c r="B28" s="5">
        <f t="shared" si="0"/>
        <v>0.56668695906886879</v>
      </c>
      <c r="C28" s="5"/>
      <c r="D28" s="5">
        <f t="shared" si="1"/>
        <v>0.5456603773584906</v>
      </c>
      <c r="E28" s="5"/>
      <c r="F28" s="5"/>
      <c r="G28" s="2"/>
      <c r="H28" s="2"/>
    </row>
    <row r="29" spans="1:8" x14ac:dyDescent="0.25">
      <c r="A29" s="2">
        <v>25</v>
      </c>
      <c r="B29" s="5">
        <f t="shared" si="0"/>
        <v>0.5493612007261014</v>
      </c>
      <c r="C29" s="5"/>
      <c r="D29" s="5">
        <f t="shared" si="1"/>
        <v>0.52581818181818185</v>
      </c>
      <c r="E29" s="5"/>
      <c r="F29" s="5"/>
      <c r="G29" s="2"/>
      <c r="H29" s="2"/>
    </row>
    <row r="30" spans="1:8" x14ac:dyDescent="0.25">
      <c r="A30" s="2">
        <v>26</v>
      </c>
      <c r="B30" s="5">
        <f t="shared" si="0"/>
        <v>0.53322330480467339</v>
      </c>
      <c r="C30" s="5"/>
      <c r="D30" s="5">
        <f t="shared" si="1"/>
        <v>0.50736842105263158</v>
      </c>
      <c r="E30" s="5"/>
      <c r="F30" s="5"/>
      <c r="G30" s="2"/>
      <c r="H30" s="2"/>
    </row>
    <row r="31" spans="1:8" x14ac:dyDescent="0.25">
      <c r="A31" s="2"/>
      <c r="B31" s="5"/>
      <c r="C31" s="5"/>
      <c r="D31" s="5"/>
      <c r="E31" s="5"/>
      <c r="F31" s="5"/>
      <c r="G31" s="2"/>
      <c r="H31" s="2"/>
    </row>
    <row r="32" spans="1:8" x14ac:dyDescent="0.25">
      <c r="A32" s="2"/>
      <c r="B32" s="5" t="s">
        <v>38</v>
      </c>
      <c r="C32" s="5"/>
      <c r="D32" s="5" t="s">
        <v>38</v>
      </c>
      <c r="E32" s="5"/>
      <c r="F32" s="5" t="s">
        <v>46</v>
      </c>
      <c r="G32" s="2"/>
      <c r="H32" s="2"/>
    </row>
    <row r="33" spans="1:8" x14ac:dyDescent="0.25">
      <c r="A33" s="2"/>
      <c r="B33" s="5">
        <v>38.729999999999997</v>
      </c>
      <c r="C33" s="5"/>
      <c r="D33" s="5">
        <v>39.01</v>
      </c>
      <c r="E33" s="5"/>
      <c r="F33" s="5">
        <f>5*SUM(F5:F9)</f>
        <v>36.9</v>
      </c>
      <c r="G33" s="2"/>
      <c r="H33" s="2"/>
    </row>
    <row r="34" spans="1:8" x14ac:dyDescent="0.25">
      <c r="A34" s="2"/>
      <c r="B34" s="5"/>
      <c r="C34" s="5"/>
      <c r="D34" s="5"/>
      <c r="E34" s="5"/>
      <c r="F34" s="5"/>
      <c r="G34" s="2"/>
      <c r="H34" s="2"/>
    </row>
    <row r="35" spans="1:8" x14ac:dyDescent="0.25">
      <c r="A35" s="2" t="s">
        <v>40</v>
      </c>
      <c r="B35" s="2"/>
      <c r="C35" s="2"/>
      <c r="D35" s="11">
        <f>D33*100/B33-100</f>
        <v>0.72295378259747167</v>
      </c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F42" sqref="F42"/>
    </sheetView>
  </sheetViews>
  <sheetFormatPr defaultRowHeight="15" x14ac:dyDescent="0.25"/>
  <cols>
    <col min="2" max="2" width="10.140625" customWidth="1"/>
  </cols>
  <sheetData>
    <row r="1" spans="1:6" x14ac:dyDescent="0.25">
      <c r="A1" s="6" t="s">
        <v>47</v>
      </c>
      <c r="B1" s="8"/>
      <c r="C1" s="8"/>
      <c r="D1" s="8"/>
      <c r="E1" s="8"/>
      <c r="F1" s="8"/>
    </row>
    <row r="2" spans="1:6" x14ac:dyDescent="0.25">
      <c r="A2" s="6" t="s">
        <v>33</v>
      </c>
      <c r="B2" s="9"/>
      <c r="C2" s="9"/>
      <c r="D2" s="9"/>
      <c r="E2" s="9"/>
      <c r="F2" s="9"/>
    </row>
    <row r="3" spans="1:6" x14ac:dyDescent="0.25">
      <c r="A3" s="2"/>
      <c r="B3" s="5"/>
      <c r="C3" s="5"/>
      <c r="D3" s="5"/>
      <c r="E3" s="5"/>
      <c r="F3" s="5"/>
    </row>
    <row r="4" spans="1:6" x14ac:dyDescent="0.25">
      <c r="A4" s="2" t="s">
        <v>34</v>
      </c>
      <c r="B4" s="5" t="s">
        <v>35</v>
      </c>
      <c r="C4" s="5"/>
      <c r="D4" s="5" t="s">
        <v>36</v>
      </c>
      <c r="E4" s="5"/>
      <c r="F4" s="5" t="s">
        <v>37</v>
      </c>
    </row>
    <row r="5" spans="1:6" x14ac:dyDescent="0.25">
      <c r="A5" s="2">
        <v>1</v>
      </c>
      <c r="B5" s="5">
        <v>7.93</v>
      </c>
      <c r="C5" s="5"/>
      <c r="D5" s="5">
        <v>7.93</v>
      </c>
      <c r="E5" s="5"/>
      <c r="F5" s="5">
        <v>2.68</v>
      </c>
    </row>
    <row r="6" spans="1:6" x14ac:dyDescent="0.25">
      <c r="A6" s="2">
        <v>2</v>
      </c>
      <c r="B6" s="5">
        <v>5.48</v>
      </c>
      <c r="C6" s="5"/>
      <c r="D6" s="5">
        <v>5.48</v>
      </c>
      <c r="E6" s="5"/>
      <c r="F6" s="5">
        <v>1.88</v>
      </c>
    </row>
    <row r="7" spans="1:6" x14ac:dyDescent="0.25">
      <c r="A7" s="2">
        <v>3</v>
      </c>
      <c r="B7" s="5">
        <v>3.97</v>
      </c>
      <c r="C7" s="5"/>
      <c r="D7" s="5">
        <v>3.97</v>
      </c>
      <c r="E7" s="5"/>
      <c r="F7" s="5">
        <v>1.34</v>
      </c>
    </row>
    <row r="8" spans="1:6" x14ac:dyDescent="0.25">
      <c r="A8" s="2">
        <v>4</v>
      </c>
      <c r="B8" s="5">
        <v>2.74</v>
      </c>
      <c r="C8" s="5"/>
      <c r="D8" s="5">
        <v>2.74</v>
      </c>
      <c r="E8" s="5"/>
      <c r="F8" s="5">
        <v>0.94</v>
      </c>
    </row>
    <row r="9" spans="1:6" x14ac:dyDescent="0.25">
      <c r="A9" s="2">
        <v>5</v>
      </c>
      <c r="B9" s="5">
        <f>7.93/SQRT(A9*SQRT(2*(A9-1)))</f>
        <v>2.1087043231386877</v>
      </c>
      <c r="C9" s="5"/>
      <c r="D9" s="5">
        <f>31.72/(2*A9+5)</f>
        <v>2.1146666666666665</v>
      </c>
      <c r="E9" s="5"/>
      <c r="F9" s="5">
        <v>0.54</v>
      </c>
    </row>
    <row r="10" spans="1:6" x14ac:dyDescent="0.25">
      <c r="A10" s="2">
        <v>6</v>
      </c>
      <c r="B10" s="5">
        <f t="shared" ref="B10:B35" si="0">7.93/SQRT(A10*SQRT(2*(A10-1)))</f>
        <v>1.8205288354025162</v>
      </c>
      <c r="C10" s="5"/>
      <c r="D10" s="5">
        <f t="shared" ref="D10:D35" si="1">31.72/(2*A10+5)</f>
        <v>1.8658823529411763</v>
      </c>
      <c r="E10" s="5"/>
      <c r="F10" s="5"/>
    </row>
    <row r="11" spans="1:6" x14ac:dyDescent="0.25">
      <c r="A11" s="2">
        <v>7</v>
      </c>
      <c r="B11" s="5">
        <f t="shared" si="0"/>
        <v>1.6103818079432213</v>
      </c>
      <c r="C11" s="5"/>
      <c r="D11" s="5">
        <f t="shared" si="1"/>
        <v>1.6694736842105262</v>
      </c>
      <c r="E11" s="5"/>
      <c r="F11" s="5"/>
    </row>
    <row r="12" spans="1:6" x14ac:dyDescent="0.25">
      <c r="A12" s="2">
        <v>8</v>
      </c>
      <c r="B12" s="5">
        <f t="shared" si="0"/>
        <v>1.4494264586181416</v>
      </c>
      <c r="C12" s="5"/>
      <c r="D12" s="5">
        <f t="shared" si="1"/>
        <v>1.5104761904761905</v>
      </c>
      <c r="E12" s="5"/>
      <c r="F12" s="5"/>
    </row>
    <row r="13" spans="1:6" x14ac:dyDescent="0.25">
      <c r="A13" s="2">
        <v>9</v>
      </c>
      <c r="B13" s="5">
        <f t="shared" si="0"/>
        <v>1.3216666666666665</v>
      </c>
      <c r="C13" s="5"/>
      <c r="D13" s="5">
        <f t="shared" si="1"/>
        <v>1.3791304347826085</v>
      </c>
      <c r="E13" s="5"/>
      <c r="F13" s="5"/>
    </row>
    <row r="14" spans="1:6" x14ac:dyDescent="0.25">
      <c r="A14" s="2">
        <v>10</v>
      </c>
      <c r="B14" s="5">
        <f t="shared" si="0"/>
        <v>1.2174610086054491</v>
      </c>
      <c r="C14" s="5"/>
      <c r="D14" s="5">
        <f t="shared" si="1"/>
        <v>1.2687999999999999</v>
      </c>
      <c r="E14" s="5"/>
      <c r="F14" s="5"/>
    </row>
    <row r="15" spans="1:6" x14ac:dyDescent="0.25">
      <c r="A15" s="2">
        <v>11</v>
      </c>
      <c r="B15" s="5">
        <f t="shared" si="0"/>
        <v>1.1306269827693616</v>
      </c>
      <c r="C15" s="5"/>
      <c r="D15" s="5">
        <f t="shared" si="1"/>
        <v>1.1748148148148148</v>
      </c>
      <c r="E15" s="5"/>
      <c r="F15" s="5"/>
    </row>
    <row r="16" spans="1:6" x14ac:dyDescent="0.25">
      <c r="A16" s="2">
        <v>12</v>
      </c>
      <c r="B16" s="5">
        <f t="shared" si="0"/>
        <v>1.0570046407951941</v>
      </c>
      <c r="C16" s="5"/>
      <c r="D16" s="5">
        <f t="shared" si="1"/>
        <v>1.0937931034482757</v>
      </c>
      <c r="E16" s="5"/>
      <c r="F16" s="5"/>
    </row>
    <row r="17" spans="1:6" x14ac:dyDescent="0.25">
      <c r="A17" s="2">
        <v>13</v>
      </c>
      <c r="B17" s="5">
        <f t="shared" si="0"/>
        <v>0.99368492377132422</v>
      </c>
      <c r="C17" s="5"/>
      <c r="D17" s="5">
        <f t="shared" si="1"/>
        <v>1.0232258064516129</v>
      </c>
      <c r="E17" s="5"/>
      <c r="F17" s="5"/>
    </row>
    <row r="18" spans="1:6" x14ac:dyDescent="0.25">
      <c r="A18" s="2">
        <v>14</v>
      </c>
      <c r="B18" s="5">
        <f t="shared" si="0"/>
        <v>0.93856819322044194</v>
      </c>
      <c r="C18" s="5"/>
      <c r="D18" s="5">
        <f t="shared" si="1"/>
        <v>0.96121212121212118</v>
      </c>
      <c r="E18" s="5"/>
      <c r="F18" s="5"/>
    </row>
    <row r="19" spans="1:6" x14ac:dyDescent="0.25">
      <c r="A19" s="2">
        <v>15</v>
      </c>
      <c r="B19" s="5">
        <f t="shared" si="0"/>
        <v>0.89009846063488873</v>
      </c>
      <c r="C19" s="5"/>
      <c r="D19" s="5">
        <f t="shared" si="1"/>
        <v>0.90628571428571425</v>
      </c>
      <c r="E19" s="5"/>
      <c r="F19" s="5"/>
    </row>
    <row r="20" spans="1:6" x14ac:dyDescent="0.25">
      <c r="A20" s="2">
        <v>16</v>
      </c>
      <c r="B20" s="5">
        <f t="shared" si="0"/>
        <v>0.84709649018053401</v>
      </c>
      <c r="C20" s="5"/>
      <c r="D20" s="5">
        <f t="shared" si="1"/>
        <v>0.85729729729729731</v>
      </c>
      <c r="E20" s="5"/>
      <c r="F20" s="5"/>
    </row>
    <row r="21" spans="1:6" x14ac:dyDescent="0.25">
      <c r="A21" s="2">
        <v>17</v>
      </c>
      <c r="B21" s="5">
        <f t="shared" si="0"/>
        <v>0.80865119383923278</v>
      </c>
      <c r="C21" s="5"/>
      <c r="D21" s="5">
        <f t="shared" si="1"/>
        <v>0.81333333333333335</v>
      </c>
      <c r="E21" s="5"/>
      <c r="F21" s="5"/>
    </row>
    <row r="22" spans="1:6" x14ac:dyDescent="0.25">
      <c r="A22" s="2">
        <v>18</v>
      </c>
      <c r="B22" s="5">
        <f t="shared" si="0"/>
        <v>0.77404677495858498</v>
      </c>
      <c r="C22" s="5"/>
      <c r="D22" s="5">
        <f t="shared" si="1"/>
        <v>0.77365853658536587</v>
      </c>
      <c r="E22" s="5"/>
      <c r="F22" s="5"/>
    </row>
    <row r="23" spans="1:6" x14ac:dyDescent="0.25">
      <c r="A23" s="2">
        <v>19</v>
      </c>
      <c r="B23" s="5">
        <f t="shared" si="0"/>
        <v>0.74271254858428326</v>
      </c>
      <c r="C23" s="5"/>
      <c r="D23" s="5">
        <f t="shared" si="1"/>
        <v>0.73767441860465111</v>
      </c>
      <c r="E23" s="5"/>
      <c r="F23" s="5"/>
    </row>
    <row r="24" spans="1:6" x14ac:dyDescent="0.25">
      <c r="A24" s="2">
        <v>20</v>
      </c>
      <c r="B24" s="5">
        <f t="shared" si="0"/>
        <v>0.71418757499923957</v>
      </c>
      <c r="C24" s="5"/>
      <c r="D24" s="5">
        <f t="shared" si="1"/>
        <v>0.7048888888888889</v>
      </c>
      <c r="E24" s="5"/>
      <c r="F24" s="5"/>
    </row>
    <row r="25" spans="1:6" x14ac:dyDescent="0.25">
      <c r="A25" s="2">
        <v>21</v>
      </c>
      <c r="B25" s="5">
        <f t="shared" si="0"/>
        <v>0.68809522187101424</v>
      </c>
      <c r="C25" s="5"/>
      <c r="D25" s="5">
        <f t="shared" si="1"/>
        <v>0.67489361702127659</v>
      </c>
      <c r="E25" s="5"/>
      <c r="F25" s="5"/>
    </row>
    <row r="26" spans="1:6" x14ac:dyDescent="0.25">
      <c r="A26" s="2">
        <v>22</v>
      </c>
      <c r="B26" s="5">
        <f t="shared" si="0"/>
        <v>0.66412453418805939</v>
      </c>
      <c r="C26" s="5"/>
      <c r="D26" s="5">
        <f t="shared" si="1"/>
        <v>0.64734693877551019</v>
      </c>
      <c r="E26" s="5"/>
      <c r="F26" s="5"/>
    </row>
    <row r="27" spans="1:6" x14ac:dyDescent="0.25">
      <c r="A27" s="2">
        <v>23</v>
      </c>
      <c r="B27" s="5">
        <f t="shared" si="0"/>
        <v>0.64201636767429859</v>
      </c>
      <c r="C27" s="5"/>
      <c r="D27" s="5">
        <f t="shared" si="1"/>
        <v>0.62196078431372548</v>
      </c>
      <c r="E27" s="5"/>
      <c r="F27" s="5"/>
    </row>
    <row r="28" spans="1:6" x14ac:dyDescent="0.25">
      <c r="A28" s="2">
        <v>24</v>
      </c>
      <c r="B28" s="5">
        <f t="shared" si="0"/>
        <v>0.62155291637844112</v>
      </c>
      <c r="C28" s="5"/>
      <c r="D28" s="5">
        <f t="shared" si="1"/>
        <v>0.59849056603773587</v>
      </c>
      <c r="E28" s="5"/>
      <c r="F28" s="5"/>
    </row>
    <row r="29" spans="1:6" x14ac:dyDescent="0.25">
      <c r="A29" s="2">
        <v>25</v>
      </c>
      <c r="B29" s="5">
        <f t="shared" si="0"/>
        <v>0.60254969872171282</v>
      </c>
      <c r="C29" s="5"/>
      <c r="D29" s="5">
        <f t="shared" si="1"/>
        <v>0.57672727272727276</v>
      </c>
      <c r="E29" s="5"/>
      <c r="F29" s="5"/>
    </row>
    <row r="30" spans="1:6" x14ac:dyDescent="0.25">
      <c r="A30" s="2">
        <v>26</v>
      </c>
      <c r="B30" s="5">
        <f t="shared" si="0"/>
        <v>0.5848493509130096</v>
      </c>
      <c r="C30" s="5"/>
      <c r="D30" s="5">
        <f t="shared" si="1"/>
        <v>0.55649122807017537</v>
      </c>
      <c r="E30" s="5"/>
      <c r="F30" s="5"/>
    </row>
    <row r="31" spans="1:6" x14ac:dyDescent="0.25">
      <c r="A31" s="2">
        <v>27</v>
      </c>
      <c r="B31" s="5">
        <f t="shared" si="0"/>
        <v>0.56831676718772151</v>
      </c>
      <c r="C31" s="5"/>
      <c r="D31" s="5">
        <f t="shared" si="1"/>
        <v>0.53762711864406776</v>
      </c>
      <c r="E31" s="5"/>
      <c r="F31" s="5"/>
    </row>
    <row r="32" spans="1:6" x14ac:dyDescent="0.25">
      <c r="A32" s="2">
        <v>28</v>
      </c>
      <c r="B32" s="5">
        <f t="shared" si="0"/>
        <v>0.55283525619119822</v>
      </c>
      <c r="C32" s="5"/>
      <c r="D32" s="5">
        <f t="shared" si="1"/>
        <v>0.52</v>
      </c>
      <c r="E32" s="5"/>
      <c r="F32" s="5"/>
    </row>
    <row r="33" spans="1:6" x14ac:dyDescent="0.25">
      <c r="A33" s="2">
        <v>29</v>
      </c>
      <c r="B33" s="5">
        <f t="shared" si="0"/>
        <v>0.53830347279172486</v>
      </c>
      <c r="C33" s="5"/>
      <c r="D33" s="5">
        <f t="shared" si="1"/>
        <v>0.50349206349206344</v>
      </c>
      <c r="E33" s="5"/>
      <c r="F33" s="5"/>
    </row>
    <row r="34" spans="1:6" x14ac:dyDescent="0.25">
      <c r="A34" s="2">
        <v>30</v>
      </c>
      <c r="B34" s="5">
        <f t="shared" si="0"/>
        <v>0.52463294787055226</v>
      </c>
      <c r="C34" s="5"/>
      <c r="D34" s="5">
        <f t="shared" si="1"/>
        <v>0.48799999999999999</v>
      </c>
      <c r="E34" s="5"/>
      <c r="F34" s="5"/>
    </row>
    <row r="35" spans="1:6" x14ac:dyDescent="0.25">
      <c r="A35" s="2">
        <v>31</v>
      </c>
      <c r="B35" s="5">
        <f t="shared" si="0"/>
        <v>0.51174608374033359</v>
      </c>
      <c r="C35" s="5"/>
      <c r="D35" s="5">
        <f t="shared" si="1"/>
        <v>0.47343283582089551</v>
      </c>
      <c r="E35" s="5"/>
      <c r="F35" s="5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 t="s">
        <v>38</v>
      </c>
      <c r="C37" s="2"/>
      <c r="D37" s="2" t="s">
        <v>38</v>
      </c>
      <c r="E37" s="2"/>
      <c r="F37" s="2" t="s">
        <v>48</v>
      </c>
    </row>
    <row r="38" spans="1:6" x14ac:dyDescent="0.25">
      <c r="A38" s="2"/>
      <c r="B38" s="5">
        <v>45.02</v>
      </c>
      <c r="C38" s="2"/>
      <c r="D38" s="5">
        <v>45.16</v>
      </c>
      <c r="E38" s="2"/>
      <c r="F38" s="2">
        <f>6*SUM(F5:F9)</f>
        <v>44.28</v>
      </c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2" t="s">
        <v>40</v>
      </c>
      <c r="B40" s="2"/>
      <c r="C40" s="2"/>
      <c r="D40" s="11">
        <f>D38*100/B38-100</f>
        <v>0.31097290093291008</v>
      </c>
      <c r="E40" s="2"/>
      <c r="F40" s="2"/>
    </row>
    <row r="41" spans="1:6" x14ac:dyDescent="0.25">
      <c r="A41" s="2"/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2 sect</vt:lpstr>
      <vt:lpstr>3 sect</vt:lpstr>
      <vt:lpstr>4 sect</vt:lpstr>
      <vt:lpstr>5 sect</vt:lpstr>
      <vt:lpstr>6 sect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Arlinghaus</dc:creator>
  <cp:lastModifiedBy>Bill Arlinghaus</cp:lastModifiedBy>
  <dcterms:created xsi:type="dcterms:W3CDTF">2011-03-24T12:12:13Z</dcterms:created>
  <dcterms:modified xsi:type="dcterms:W3CDTF">2011-03-24T18:43:37Z</dcterms:modified>
</cp:coreProperties>
</file>