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<sst xmlns="http://schemas.openxmlformats.org/spreadsheetml/2006/main" count="58" uniqueCount="29">
  <si>
    <t>Team Average</t>
  </si>
  <si>
    <t>Bracket</t>
  </si>
  <si>
    <t>Fixed</t>
  </si>
  <si>
    <t>Comparison of Various MP Proposals</t>
  </si>
  <si>
    <t xml:space="preserve">Rich </t>
  </si>
  <si>
    <t xml:space="preserve">Prop #2 </t>
  </si>
  <si>
    <t>F</t>
  </si>
  <si>
    <t xml:space="preserve">More </t>
  </si>
  <si>
    <t>Points</t>
  </si>
  <si>
    <t>Bill</t>
  </si>
  <si>
    <t>Prop P2</t>
  </si>
  <si>
    <t xml:space="preserve">Straight Line </t>
  </si>
  <si>
    <t>Interpolation</t>
  </si>
  <si>
    <t>Prop P3</t>
  </si>
  <si>
    <t xml:space="preserve">           </t>
  </si>
  <si>
    <t>per 1000</t>
  </si>
  <si>
    <t>Prop P4</t>
  </si>
  <si>
    <t>Revised</t>
  </si>
  <si>
    <t>Bill #5</t>
  </si>
  <si>
    <t>Prop P5</t>
  </si>
  <si>
    <t>Range</t>
  </si>
  <si>
    <t>Basic</t>
  </si>
  <si>
    <t>Additional</t>
  </si>
  <si>
    <t>Variable</t>
  </si>
  <si>
    <t xml:space="preserve">Calcs. </t>
  </si>
  <si>
    <t xml:space="preserve">Increase </t>
  </si>
  <si>
    <t>My Latest</t>
  </si>
  <si>
    <t>Calc</t>
  </si>
  <si>
    <t>Revised 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</si>
</sst>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0"/>
    </font>
    <font>
      <b/>
      <u val="singleAccounting"/>
      <sz val="10"/>
      <color indexed="10"/>
      <name val="Arial"/>
      <family val="2"/>
    </font>
    <font>
      <u val="single"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5" fillId="0" borderId="0" xfId="17" applyFont="1" applyAlignment="1">
      <alignment/>
    </xf>
    <xf numFmtId="44" fontId="5" fillId="0" borderId="0" xfId="17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selection activeCell="A21" sqref="A21"/>
    </sheetView>
  </sheetViews>
  <sheetFormatPr defaultColWidth="9.140625" defaultRowHeight="12.75"/>
  <cols>
    <col min="2" max="2" width="13.7109375" style="0" customWidth="1"/>
    <col min="3" max="3" width="9.7109375" style="0" customWidth="1"/>
    <col min="4" max="4" width="2.7109375" style="0" customWidth="1"/>
    <col min="5" max="5" width="9.7109375" style="0" customWidth="1"/>
    <col min="6" max="6" width="3.140625" style="0" customWidth="1"/>
    <col min="8" max="8" width="3.140625" style="0" customWidth="1"/>
    <col min="9" max="9" width="9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23:25" ht="15">
      <c r="W1" s="7" t="s">
        <v>20</v>
      </c>
      <c r="X1" s="8" t="s">
        <v>21</v>
      </c>
      <c r="Y1" s="7" t="s">
        <v>22</v>
      </c>
    </row>
    <row r="2" spans="2:26" ht="12.75">
      <c r="B2" s="13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W2">
        <v>0</v>
      </c>
      <c r="X2">
        <v>6</v>
      </c>
      <c r="Y2">
        <v>0</v>
      </c>
      <c r="Z2">
        <v>500</v>
      </c>
    </row>
    <row r="3" spans="13:26" ht="12.75">
      <c r="M3" s="11"/>
      <c r="N3" s="11"/>
      <c r="O3" s="11"/>
      <c r="W3">
        <v>500</v>
      </c>
      <c r="X3">
        <v>6</v>
      </c>
      <c r="Y3">
        <v>5</v>
      </c>
      <c r="Z3">
        <v>500</v>
      </c>
    </row>
    <row r="4" spans="5:26" ht="12.75">
      <c r="E4" s="1" t="s">
        <v>17</v>
      </c>
      <c r="I4" s="1"/>
      <c r="O4" s="9"/>
      <c r="P4" s="14" t="s">
        <v>25</v>
      </c>
      <c r="Q4" s="14"/>
      <c r="U4" s="2"/>
      <c r="W4">
        <v>1000</v>
      </c>
      <c r="X4">
        <v>11</v>
      </c>
      <c r="Y4">
        <v>11</v>
      </c>
      <c r="Z4">
        <v>4000</v>
      </c>
    </row>
    <row r="5" spans="2:26" ht="12.75">
      <c r="B5" s="1" t="s">
        <v>0</v>
      </c>
      <c r="C5" s="1" t="s">
        <v>4</v>
      </c>
      <c r="E5" s="1" t="s">
        <v>4</v>
      </c>
      <c r="G5" s="1" t="s">
        <v>9</v>
      </c>
      <c r="I5" s="1" t="s">
        <v>9</v>
      </c>
      <c r="J5" s="2"/>
      <c r="K5" s="1" t="s">
        <v>9</v>
      </c>
      <c r="L5" s="2"/>
      <c r="M5" s="1" t="s">
        <v>9</v>
      </c>
      <c r="O5" s="9" t="s">
        <v>23</v>
      </c>
      <c r="P5" s="14" t="s">
        <v>15</v>
      </c>
      <c r="Q5" s="14"/>
      <c r="R5" s="6"/>
      <c r="W5">
        <v>5000</v>
      </c>
      <c r="X5">
        <v>22</v>
      </c>
      <c r="Y5">
        <v>7</v>
      </c>
      <c r="Z5">
        <v>5000</v>
      </c>
    </row>
    <row r="6" spans="2:26" ht="12.75">
      <c r="B6" s="1" t="s">
        <v>1</v>
      </c>
      <c r="C6" s="1" t="s">
        <v>5</v>
      </c>
      <c r="E6" s="1" t="s">
        <v>5</v>
      </c>
      <c r="G6" s="1" t="s">
        <v>10</v>
      </c>
      <c r="I6" s="1" t="s">
        <v>13</v>
      </c>
      <c r="J6" s="2"/>
      <c r="K6" s="1" t="s">
        <v>16</v>
      </c>
      <c r="L6" s="2"/>
      <c r="M6" s="1" t="s">
        <v>19</v>
      </c>
      <c r="O6" s="9" t="s">
        <v>24</v>
      </c>
      <c r="P6" s="9" t="s">
        <v>23</v>
      </c>
      <c r="Q6" s="9" t="s">
        <v>18</v>
      </c>
      <c r="W6">
        <v>10000</v>
      </c>
      <c r="X6">
        <v>29</v>
      </c>
      <c r="Y6">
        <v>19</v>
      </c>
      <c r="Z6">
        <v>15000</v>
      </c>
    </row>
    <row r="7" spans="1:26" ht="12.75">
      <c r="A7" t="s">
        <v>14</v>
      </c>
      <c r="B7" s="3">
        <v>500</v>
      </c>
      <c r="C7" s="4">
        <f aca="true" t="shared" si="0" ref="C7:C35">IF(B7&gt;35000,65,IF(B7&gt;20000,65*(B7/35000)^0.8676,IF(B7&gt;1000,40*(B7/20000)^0.431,IF(B7&gt;500,6+5*(B7-500)/500,6))))</f>
        <v>6</v>
      </c>
      <c r="E7" s="4">
        <v>6</v>
      </c>
      <c r="G7" s="2">
        <v>6</v>
      </c>
      <c r="I7" s="2">
        <v>6</v>
      </c>
      <c r="K7" s="2">
        <v>6</v>
      </c>
      <c r="L7" s="2"/>
      <c r="M7" s="2">
        <v>6</v>
      </c>
      <c r="O7" s="2">
        <f>R7+U7*(B7-S7)/T7</f>
        <v>6</v>
      </c>
      <c r="R7">
        <f>VLOOKUP($B7,$W$2:$Z$8,2)</f>
        <v>6</v>
      </c>
      <c r="S7">
        <f>VLOOKUP($B7,$W$2:$Z$8,1)</f>
        <v>500</v>
      </c>
      <c r="T7">
        <f>VLOOKUP($B7,$W$2:$Z$8,4)</f>
        <v>500</v>
      </c>
      <c r="U7">
        <f>VLOOKUP($B7,$W$2:$Z$8,3)</f>
        <v>5</v>
      </c>
      <c r="W7">
        <v>25000</v>
      </c>
      <c r="X7">
        <v>48</v>
      </c>
      <c r="Y7">
        <v>17</v>
      </c>
      <c r="Z7">
        <v>10000</v>
      </c>
    </row>
    <row r="8" spans="2:26" ht="12.75">
      <c r="B8" s="3">
        <v>1000</v>
      </c>
      <c r="C8" s="4">
        <f t="shared" si="0"/>
        <v>11</v>
      </c>
      <c r="D8" s="3" t="s">
        <v>6</v>
      </c>
      <c r="E8" s="4">
        <v>11</v>
      </c>
      <c r="F8" s="3" t="s">
        <v>6</v>
      </c>
      <c r="G8" s="2">
        <v>11</v>
      </c>
      <c r="H8" t="s">
        <v>6</v>
      </c>
      <c r="I8" s="2">
        <v>11</v>
      </c>
      <c r="J8" t="s">
        <v>6</v>
      </c>
      <c r="K8" s="2">
        <v>11</v>
      </c>
      <c r="L8" s="3" t="s">
        <v>6</v>
      </c>
      <c r="M8" s="2">
        <v>11</v>
      </c>
      <c r="N8" s="3" t="s">
        <v>6</v>
      </c>
      <c r="O8" s="2">
        <f aca="true" t="shared" si="1" ref="O8:O36">R8+U8*(B8-S8)/T8</f>
        <v>11</v>
      </c>
      <c r="P8">
        <v>11</v>
      </c>
      <c r="Q8">
        <v>10</v>
      </c>
      <c r="R8">
        <f aca="true" t="shared" si="2" ref="R8:R36">VLOOKUP($B8,$W$2:$Z$8,2)</f>
        <v>11</v>
      </c>
      <c r="S8">
        <f aca="true" t="shared" si="3" ref="S8:S36">VLOOKUP($B8,$W$2:$Z$8,1)</f>
        <v>1000</v>
      </c>
      <c r="T8">
        <f aca="true" t="shared" si="4" ref="T8:T36">VLOOKUP($B8,$W$2:$Z$8,4)</f>
        <v>4000</v>
      </c>
      <c r="U8">
        <f aca="true" t="shared" si="5" ref="U8:U36">VLOOKUP($B8,$W$2:$Z$8,3)</f>
        <v>11</v>
      </c>
      <c r="W8">
        <v>35000</v>
      </c>
      <c r="X8">
        <v>65</v>
      </c>
      <c r="Y8">
        <v>0</v>
      </c>
      <c r="Z8">
        <v>15000</v>
      </c>
    </row>
    <row r="9" spans="2:21" ht="12.75">
      <c r="B9" s="3">
        <v>2000</v>
      </c>
      <c r="C9" s="4">
        <f t="shared" si="0"/>
        <v>14.827228871303042</v>
      </c>
      <c r="E9" s="4">
        <f>11+11*(B9-1000)/4000</f>
        <v>13.75</v>
      </c>
      <c r="G9" s="2">
        <v>12.67</v>
      </c>
      <c r="I9" s="2">
        <v>13.75</v>
      </c>
      <c r="K9" s="2">
        <v>13.75</v>
      </c>
      <c r="L9" s="3"/>
      <c r="M9" s="2">
        <v>13.75</v>
      </c>
      <c r="N9" s="3"/>
      <c r="O9" s="2">
        <f t="shared" si="1"/>
        <v>13.75</v>
      </c>
      <c r="P9">
        <v>2.75</v>
      </c>
      <c r="Q9">
        <v>2.75</v>
      </c>
      <c r="R9">
        <f t="shared" si="2"/>
        <v>11</v>
      </c>
      <c r="S9">
        <f t="shared" si="3"/>
        <v>1000</v>
      </c>
      <c r="T9">
        <f t="shared" si="4"/>
        <v>4000</v>
      </c>
      <c r="U9">
        <f t="shared" si="5"/>
        <v>11</v>
      </c>
    </row>
    <row r="10" spans="2:21" ht="12.75">
      <c r="B10" s="3">
        <v>3000</v>
      </c>
      <c r="C10" s="4">
        <f t="shared" si="0"/>
        <v>17.658561571271825</v>
      </c>
      <c r="E10" s="4">
        <f>11+11*(B10-1000)/4000</f>
        <v>16.5</v>
      </c>
      <c r="G10" s="2">
        <v>14.33</v>
      </c>
      <c r="I10" s="2">
        <v>16.5</v>
      </c>
      <c r="K10" s="2">
        <v>16.5</v>
      </c>
      <c r="L10" s="3"/>
      <c r="M10" s="2">
        <v>16.5</v>
      </c>
      <c r="N10" s="3"/>
      <c r="O10" s="2">
        <f t="shared" si="1"/>
        <v>16.5</v>
      </c>
      <c r="P10">
        <v>2.75</v>
      </c>
      <c r="Q10">
        <v>2.75</v>
      </c>
      <c r="R10">
        <f t="shared" si="2"/>
        <v>11</v>
      </c>
      <c r="S10">
        <f t="shared" si="3"/>
        <v>1000</v>
      </c>
      <c r="T10">
        <f t="shared" si="4"/>
        <v>4000</v>
      </c>
      <c r="U10">
        <f t="shared" si="5"/>
        <v>11</v>
      </c>
    </row>
    <row r="11" spans="2:21" ht="12.75">
      <c r="B11" s="3">
        <v>4000</v>
      </c>
      <c r="C11" s="4">
        <f t="shared" si="0"/>
        <v>19.98959151537082</v>
      </c>
      <c r="E11" s="4">
        <f>11+11*(B11-1000)/4000</f>
        <v>19.25</v>
      </c>
      <c r="G11" s="2">
        <v>16</v>
      </c>
      <c r="I11" s="2">
        <v>19.25</v>
      </c>
      <c r="K11" s="2">
        <v>19.25</v>
      </c>
      <c r="L11" s="3"/>
      <c r="M11" s="2">
        <v>19.25</v>
      </c>
      <c r="N11" s="3"/>
      <c r="O11" s="2">
        <f t="shared" si="1"/>
        <v>19.25</v>
      </c>
      <c r="P11">
        <v>2.75</v>
      </c>
      <c r="Q11">
        <v>2.75</v>
      </c>
      <c r="R11">
        <f t="shared" si="2"/>
        <v>11</v>
      </c>
      <c r="S11">
        <f t="shared" si="3"/>
        <v>1000</v>
      </c>
      <c r="T11">
        <f t="shared" si="4"/>
        <v>4000</v>
      </c>
      <c r="U11">
        <f t="shared" si="5"/>
        <v>11</v>
      </c>
    </row>
    <row r="12" spans="2:21" ht="12.75">
      <c r="B12" s="3">
        <v>5000</v>
      </c>
      <c r="C12" s="4">
        <f t="shared" si="0"/>
        <v>22.007572187322744</v>
      </c>
      <c r="E12" s="4">
        <v>22</v>
      </c>
      <c r="F12" s="3" t="s">
        <v>6</v>
      </c>
      <c r="G12" s="2">
        <v>17.67</v>
      </c>
      <c r="I12" s="2">
        <v>22</v>
      </c>
      <c r="J12" t="s">
        <v>6</v>
      </c>
      <c r="K12" s="2">
        <v>22</v>
      </c>
      <c r="L12" s="3" t="s">
        <v>6</v>
      </c>
      <c r="M12" s="2">
        <v>22</v>
      </c>
      <c r="N12" s="3" t="s">
        <v>6</v>
      </c>
      <c r="O12" s="2">
        <f t="shared" si="1"/>
        <v>22</v>
      </c>
      <c r="P12">
        <v>2.75</v>
      </c>
      <c r="Q12">
        <v>2.75</v>
      </c>
      <c r="R12">
        <f t="shared" si="2"/>
        <v>22</v>
      </c>
      <c r="S12">
        <f t="shared" si="3"/>
        <v>5000</v>
      </c>
      <c r="T12">
        <f t="shared" si="4"/>
        <v>5000</v>
      </c>
      <c r="U12">
        <f t="shared" si="5"/>
        <v>7</v>
      </c>
    </row>
    <row r="13" spans="2:21" ht="12.75">
      <c r="B13" s="3">
        <v>6000</v>
      </c>
      <c r="C13" s="4">
        <f t="shared" si="0"/>
        <v>23.806702899280694</v>
      </c>
      <c r="E13" s="4">
        <f>22+8*(B13-5000)/5000</f>
        <v>23.6</v>
      </c>
      <c r="G13" s="2">
        <v>19.33</v>
      </c>
      <c r="I13" s="2">
        <v>23.4</v>
      </c>
      <c r="K13" s="2">
        <v>23.6</v>
      </c>
      <c r="L13" s="3"/>
      <c r="M13" s="2">
        <v>23.6</v>
      </c>
      <c r="N13" s="3"/>
      <c r="O13" s="2">
        <f t="shared" si="1"/>
        <v>23.4</v>
      </c>
      <c r="P13">
        <v>1.4</v>
      </c>
      <c r="Q13">
        <v>1.6</v>
      </c>
      <c r="R13">
        <f t="shared" si="2"/>
        <v>22</v>
      </c>
      <c r="S13">
        <f t="shared" si="3"/>
        <v>5000</v>
      </c>
      <c r="T13">
        <f t="shared" si="4"/>
        <v>5000</v>
      </c>
      <c r="U13">
        <f t="shared" si="5"/>
        <v>7</v>
      </c>
    </row>
    <row r="14" spans="2:21" ht="12.75">
      <c r="B14" s="3">
        <v>7000</v>
      </c>
      <c r="C14" s="4">
        <f t="shared" si="0"/>
        <v>25.44212127520439</v>
      </c>
      <c r="E14" s="4">
        <f>22+8*(B14-5000)/5000</f>
        <v>25.2</v>
      </c>
      <c r="G14" s="2">
        <v>21</v>
      </c>
      <c r="I14" s="2">
        <v>24.8</v>
      </c>
      <c r="K14" s="2">
        <v>25.2</v>
      </c>
      <c r="L14" s="3"/>
      <c r="M14" s="2">
        <v>25.2</v>
      </c>
      <c r="N14" s="3"/>
      <c r="O14" s="2">
        <f t="shared" si="1"/>
        <v>24.8</v>
      </c>
      <c r="P14">
        <v>1.4</v>
      </c>
      <c r="Q14">
        <v>1.6</v>
      </c>
      <c r="R14">
        <f t="shared" si="2"/>
        <v>22</v>
      </c>
      <c r="S14">
        <f t="shared" si="3"/>
        <v>5000</v>
      </c>
      <c r="T14">
        <f t="shared" si="4"/>
        <v>5000</v>
      </c>
      <c r="U14">
        <f t="shared" si="5"/>
        <v>7</v>
      </c>
    </row>
    <row r="15" spans="2:21" ht="12.75">
      <c r="B15" s="3">
        <v>8000</v>
      </c>
      <c r="C15" s="4">
        <f t="shared" si="0"/>
        <v>26.949322251627787</v>
      </c>
      <c r="E15" s="4">
        <f>22+8*(B15-5000)/5000</f>
        <v>26.8</v>
      </c>
      <c r="G15" s="2">
        <v>22.67</v>
      </c>
      <c r="I15" s="2">
        <v>26.2</v>
      </c>
      <c r="K15" s="2">
        <v>26.8</v>
      </c>
      <c r="L15" s="3"/>
      <c r="M15" s="2">
        <v>26.8</v>
      </c>
      <c r="N15" s="3"/>
      <c r="O15" s="2">
        <f t="shared" si="1"/>
        <v>26.2</v>
      </c>
      <c r="P15">
        <v>1.4</v>
      </c>
      <c r="Q15">
        <v>1.6</v>
      </c>
      <c r="R15">
        <f t="shared" si="2"/>
        <v>22</v>
      </c>
      <c r="S15">
        <f t="shared" si="3"/>
        <v>5000</v>
      </c>
      <c r="T15">
        <f t="shared" si="4"/>
        <v>5000</v>
      </c>
      <c r="U15">
        <f t="shared" si="5"/>
        <v>7</v>
      </c>
    </row>
    <row r="16" spans="2:26" ht="12.75">
      <c r="B16" s="3">
        <v>9000</v>
      </c>
      <c r="C16" s="4">
        <f t="shared" si="0"/>
        <v>28.352710584346625</v>
      </c>
      <c r="E16" s="4">
        <f>22+8*(B16-5000)/5000</f>
        <v>28.4</v>
      </c>
      <c r="G16" s="2">
        <v>24.33</v>
      </c>
      <c r="I16" s="2">
        <v>27.6</v>
      </c>
      <c r="K16" s="2">
        <v>28.4</v>
      </c>
      <c r="L16" s="3"/>
      <c r="M16" s="2">
        <v>28.4</v>
      </c>
      <c r="N16" s="3"/>
      <c r="O16" s="2">
        <f t="shared" si="1"/>
        <v>27.6</v>
      </c>
      <c r="P16">
        <v>1.4</v>
      </c>
      <c r="Q16">
        <v>1.6</v>
      </c>
      <c r="R16">
        <f t="shared" si="2"/>
        <v>22</v>
      </c>
      <c r="S16">
        <f t="shared" si="3"/>
        <v>5000</v>
      </c>
      <c r="T16">
        <f t="shared" si="4"/>
        <v>5000</v>
      </c>
      <c r="U16">
        <f t="shared" si="5"/>
        <v>7</v>
      </c>
      <c r="Z16" s="3"/>
    </row>
    <row r="17" spans="2:26" ht="12.75">
      <c r="B17" s="3">
        <v>10000</v>
      </c>
      <c r="C17" s="4">
        <f t="shared" si="0"/>
        <v>29.669898676822438</v>
      </c>
      <c r="E17" s="4">
        <v>30</v>
      </c>
      <c r="F17" s="3" t="s">
        <v>6</v>
      </c>
      <c r="G17" s="2">
        <v>26</v>
      </c>
      <c r="H17" t="s">
        <v>6</v>
      </c>
      <c r="I17" s="2">
        <v>29</v>
      </c>
      <c r="J17" t="s">
        <v>6</v>
      </c>
      <c r="K17" s="2">
        <v>30</v>
      </c>
      <c r="L17" s="3" t="s">
        <v>6</v>
      </c>
      <c r="M17" s="2">
        <v>30</v>
      </c>
      <c r="N17" s="3" t="s">
        <v>6</v>
      </c>
      <c r="O17" s="2">
        <f t="shared" si="1"/>
        <v>29</v>
      </c>
      <c r="P17">
        <v>1.4</v>
      </c>
      <c r="Q17">
        <v>1.6</v>
      </c>
      <c r="R17">
        <f t="shared" si="2"/>
        <v>29</v>
      </c>
      <c r="S17">
        <f t="shared" si="3"/>
        <v>10000</v>
      </c>
      <c r="T17">
        <f t="shared" si="4"/>
        <v>15000</v>
      </c>
      <c r="U17">
        <f t="shared" si="5"/>
        <v>19</v>
      </c>
      <c r="Z17" s="3"/>
    </row>
    <row r="18" spans="2:21" ht="12.75">
      <c r="B18" s="3">
        <v>11000</v>
      </c>
      <c r="C18" s="4">
        <f t="shared" si="0"/>
        <v>30.914078863511843</v>
      </c>
      <c r="E18" s="4">
        <f>30+10*(B18-10000)/10000</f>
        <v>31</v>
      </c>
      <c r="G18" s="2">
        <v>27.3</v>
      </c>
      <c r="I18" s="2">
        <v>30.2</v>
      </c>
      <c r="K18" s="2">
        <v>31.4</v>
      </c>
      <c r="L18" s="3"/>
      <c r="M18" s="2">
        <v>31.17</v>
      </c>
      <c r="N18" s="3"/>
      <c r="O18" s="2">
        <f t="shared" si="1"/>
        <v>30.266666666666666</v>
      </c>
      <c r="P18">
        <v>1.27</v>
      </c>
      <c r="Q18">
        <v>1.17</v>
      </c>
      <c r="R18">
        <f t="shared" si="2"/>
        <v>29</v>
      </c>
      <c r="S18">
        <f t="shared" si="3"/>
        <v>10000</v>
      </c>
      <c r="T18">
        <f t="shared" si="4"/>
        <v>15000</v>
      </c>
      <c r="U18">
        <f t="shared" si="5"/>
        <v>19</v>
      </c>
    </row>
    <row r="19" spans="2:21" ht="12.75">
      <c r="B19" s="3">
        <v>12000</v>
      </c>
      <c r="C19" s="4">
        <f t="shared" si="0"/>
        <v>32.095428647861254</v>
      </c>
      <c r="E19" s="4">
        <f aca="true" t="shared" si="6" ref="E19:E26">30+10*(B19-10000)/10000</f>
        <v>32</v>
      </c>
      <c r="G19" s="2">
        <v>28.6</v>
      </c>
      <c r="I19" s="2">
        <v>31.4</v>
      </c>
      <c r="K19" s="2">
        <v>32.8</v>
      </c>
      <c r="L19" s="3"/>
      <c r="M19" s="2">
        <v>32.33</v>
      </c>
      <c r="N19" s="3"/>
      <c r="O19" s="2">
        <f t="shared" si="1"/>
        <v>31.53333333333333</v>
      </c>
      <c r="P19">
        <v>1.27</v>
      </c>
      <c r="Q19">
        <v>1.17</v>
      </c>
      <c r="R19">
        <f t="shared" si="2"/>
        <v>29</v>
      </c>
      <c r="S19">
        <f t="shared" si="3"/>
        <v>10000</v>
      </c>
      <c r="T19">
        <f t="shared" si="4"/>
        <v>15000</v>
      </c>
      <c r="U19">
        <f t="shared" si="5"/>
        <v>19</v>
      </c>
    </row>
    <row r="20" spans="2:21" ht="12.75">
      <c r="B20" s="3">
        <v>13000</v>
      </c>
      <c r="C20" s="4">
        <f t="shared" si="0"/>
        <v>33.221990372571554</v>
      </c>
      <c r="E20" s="4">
        <f t="shared" si="6"/>
        <v>33</v>
      </c>
      <c r="G20" s="2">
        <v>29.9</v>
      </c>
      <c r="I20" s="2">
        <v>32.6</v>
      </c>
      <c r="K20" s="2">
        <v>34.2</v>
      </c>
      <c r="L20" s="3"/>
      <c r="M20" s="2">
        <v>33.5</v>
      </c>
      <c r="N20" s="3"/>
      <c r="O20" s="2">
        <f t="shared" si="1"/>
        <v>32.8</v>
      </c>
      <c r="P20">
        <v>1.27</v>
      </c>
      <c r="Q20">
        <v>1.17</v>
      </c>
      <c r="R20">
        <f t="shared" si="2"/>
        <v>29</v>
      </c>
      <c r="S20">
        <f t="shared" si="3"/>
        <v>10000</v>
      </c>
      <c r="T20">
        <f t="shared" si="4"/>
        <v>15000</v>
      </c>
      <c r="U20">
        <f t="shared" si="5"/>
        <v>19</v>
      </c>
    </row>
    <row r="21" spans="2:21" ht="12.75">
      <c r="B21" s="3">
        <v>14000</v>
      </c>
      <c r="C21" s="4">
        <f t="shared" si="0"/>
        <v>34.30024693017142</v>
      </c>
      <c r="E21" s="4">
        <f t="shared" si="6"/>
        <v>34</v>
      </c>
      <c r="G21" s="2">
        <v>31.2</v>
      </c>
      <c r="I21" s="2">
        <v>33.8</v>
      </c>
      <c r="K21" s="2">
        <v>35.6</v>
      </c>
      <c r="L21" s="3"/>
      <c r="M21" s="2">
        <v>34.67</v>
      </c>
      <c r="O21" s="2">
        <f t="shared" si="1"/>
        <v>34.06666666666666</v>
      </c>
      <c r="P21">
        <v>1.27</v>
      </c>
      <c r="Q21">
        <v>1.17</v>
      </c>
      <c r="R21">
        <f t="shared" si="2"/>
        <v>29</v>
      </c>
      <c r="S21">
        <f t="shared" si="3"/>
        <v>10000</v>
      </c>
      <c r="T21">
        <f t="shared" si="4"/>
        <v>15000</v>
      </c>
      <c r="U21">
        <f t="shared" si="5"/>
        <v>19</v>
      </c>
    </row>
    <row r="22" spans="2:26" ht="12.75">
      <c r="B22" s="3">
        <v>15000</v>
      </c>
      <c r="C22" s="4">
        <f t="shared" si="0"/>
        <v>35.335512599531484</v>
      </c>
      <c r="E22" s="4">
        <f t="shared" si="6"/>
        <v>35</v>
      </c>
      <c r="G22" s="2">
        <v>32.5</v>
      </c>
      <c r="I22" s="2">
        <v>35</v>
      </c>
      <c r="K22" s="2">
        <v>37</v>
      </c>
      <c r="L22" s="3"/>
      <c r="M22" s="2">
        <v>35.83</v>
      </c>
      <c r="O22" s="2">
        <f t="shared" si="1"/>
        <v>35.333333333333336</v>
      </c>
      <c r="P22">
        <v>1.27</v>
      </c>
      <c r="Q22">
        <v>1.17</v>
      </c>
      <c r="R22">
        <f t="shared" si="2"/>
        <v>29</v>
      </c>
      <c r="S22">
        <f t="shared" si="3"/>
        <v>10000</v>
      </c>
      <c r="T22">
        <f t="shared" si="4"/>
        <v>15000</v>
      </c>
      <c r="U22">
        <f t="shared" si="5"/>
        <v>19</v>
      </c>
      <c r="V22" s="5"/>
      <c r="Z22" s="5"/>
    </row>
    <row r="23" spans="2:26" ht="12.75">
      <c r="B23" s="3">
        <v>16000</v>
      </c>
      <c r="C23" s="4">
        <f t="shared" si="0"/>
        <v>36.33220665182802</v>
      </c>
      <c r="E23" s="4">
        <f t="shared" si="6"/>
        <v>36</v>
      </c>
      <c r="G23" s="2">
        <v>33.8</v>
      </c>
      <c r="I23" s="2">
        <v>36.2</v>
      </c>
      <c r="K23" s="2">
        <v>38.4</v>
      </c>
      <c r="L23" s="3"/>
      <c r="M23" s="2">
        <v>37</v>
      </c>
      <c r="O23" s="2">
        <f t="shared" si="1"/>
        <v>36.6</v>
      </c>
      <c r="P23">
        <v>1.27</v>
      </c>
      <c r="Q23">
        <v>1.17</v>
      </c>
      <c r="R23">
        <f t="shared" si="2"/>
        <v>29</v>
      </c>
      <c r="S23">
        <f t="shared" si="3"/>
        <v>10000</v>
      </c>
      <c r="T23">
        <f t="shared" si="4"/>
        <v>15000</v>
      </c>
      <c r="U23">
        <f t="shared" si="5"/>
        <v>19</v>
      </c>
      <c r="V23" s="5"/>
      <c r="Z23" s="5"/>
    </row>
    <row r="24" spans="2:26" ht="12.75">
      <c r="B24" s="3">
        <v>17000</v>
      </c>
      <c r="C24" s="4">
        <f t="shared" si="0"/>
        <v>37.29404996274909</v>
      </c>
      <c r="E24" s="4">
        <f t="shared" si="6"/>
        <v>37</v>
      </c>
      <c r="G24" s="2">
        <v>35.1</v>
      </c>
      <c r="I24" s="2">
        <v>37.4</v>
      </c>
      <c r="K24" s="2">
        <v>39.8</v>
      </c>
      <c r="L24" s="3"/>
      <c r="M24" s="2">
        <v>38.17</v>
      </c>
      <c r="O24" s="2">
        <f t="shared" si="1"/>
        <v>37.86666666666667</v>
      </c>
      <c r="P24">
        <v>1.27</v>
      </c>
      <c r="Q24">
        <v>1.17</v>
      </c>
      <c r="R24">
        <f t="shared" si="2"/>
        <v>29</v>
      </c>
      <c r="S24">
        <f t="shared" si="3"/>
        <v>10000</v>
      </c>
      <c r="T24">
        <f t="shared" si="4"/>
        <v>15000</v>
      </c>
      <c r="U24">
        <f t="shared" si="5"/>
        <v>19</v>
      </c>
      <c r="V24" s="5"/>
      <c r="Z24" s="5"/>
    </row>
    <row r="25" spans="2:26" ht="12.75">
      <c r="B25" s="3">
        <v>18000</v>
      </c>
      <c r="C25" s="4">
        <f t="shared" si="0"/>
        <v>38.22420951709583</v>
      </c>
      <c r="E25" s="4">
        <f t="shared" si="6"/>
        <v>38</v>
      </c>
      <c r="G25" s="2">
        <v>36.4</v>
      </c>
      <c r="I25" s="2">
        <v>38.6</v>
      </c>
      <c r="K25" s="2">
        <v>41.2</v>
      </c>
      <c r="L25" s="3"/>
      <c r="M25" s="2">
        <v>39.33</v>
      </c>
      <c r="O25" s="2">
        <f t="shared" si="1"/>
        <v>39.13333333333333</v>
      </c>
      <c r="P25">
        <v>1.27</v>
      </c>
      <c r="Q25">
        <v>1.17</v>
      </c>
      <c r="R25">
        <f t="shared" si="2"/>
        <v>29</v>
      </c>
      <c r="S25">
        <f t="shared" si="3"/>
        <v>10000</v>
      </c>
      <c r="T25">
        <f t="shared" si="4"/>
        <v>15000</v>
      </c>
      <c r="U25">
        <f t="shared" si="5"/>
        <v>19</v>
      </c>
      <c r="V25" s="5"/>
      <c r="Z25" s="5"/>
    </row>
    <row r="26" spans="2:26" ht="12.75">
      <c r="B26" s="3">
        <v>19000</v>
      </c>
      <c r="C26" s="4">
        <f t="shared" si="0"/>
        <v>39.12540672106638</v>
      </c>
      <c r="E26" s="4">
        <f t="shared" si="6"/>
        <v>39</v>
      </c>
      <c r="G26" s="2">
        <v>37.7</v>
      </c>
      <c r="I26" s="2">
        <v>39.8</v>
      </c>
      <c r="K26" s="2">
        <v>42.6</v>
      </c>
      <c r="L26" s="3"/>
      <c r="M26" s="2">
        <v>40.5</v>
      </c>
      <c r="O26" s="2">
        <f t="shared" si="1"/>
        <v>40.4</v>
      </c>
      <c r="P26">
        <v>1.27</v>
      </c>
      <c r="Q26">
        <v>1.17</v>
      </c>
      <c r="R26">
        <f t="shared" si="2"/>
        <v>29</v>
      </c>
      <c r="S26">
        <f t="shared" si="3"/>
        <v>10000</v>
      </c>
      <c r="T26">
        <f t="shared" si="4"/>
        <v>15000</v>
      </c>
      <c r="U26">
        <f t="shared" si="5"/>
        <v>19</v>
      </c>
      <c r="V26" s="5"/>
      <c r="Z26" s="5"/>
    </row>
    <row r="27" spans="2:21" ht="12.75">
      <c r="B27" s="3">
        <v>20000</v>
      </c>
      <c r="C27" s="4">
        <f t="shared" si="0"/>
        <v>40</v>
      </c>
      <c r="D27" s="3" t="s">
        <v>6</v>
      </c>
      <c r="E27" s="4">
        <v>40</v>
      </c>
      <c r="F27" s="3" t="s">
        <v>6</v>
      </c>
      <c r="G27" s="2">
        <v>39</v>
      </c>
      <c r="H27" t="s">
        <v>6</v>
      </c>
      <c r="I27" s="2">
        <v>41</v>
      </c>
      <c r="J27" t="s">
        <v>6</v>
      </c>
      <c r="K27" s="2">
        <v>44</v>
      </c>
      <c r="L27" s="3"/>
      <c r="M27" s="2">
        <v>41.67</v>
      </c>
      <c r="O27" s="2">
        <f t="shared" si="1"/>
        <v>41.666666666666664</v>
      </c>
      <c r="P27">
        <v>1.27</v>
      </c>
      <c r="Q27">
        <v>1.17</v>
      </c>
      <c r="R27">
        <f t="shared" si="2"/>
        <v>29</v>
      </c>
      <c r="S27">
        <f t="shared" si="3"/>
        <v>10000</v>
      </c>
      <c r="T27">
        <f t="shared" si="4"/>
        <v>15000</v>
      </c>
      <c r="U27">
        <f t="shared" si="5"/>
        <v>19</v>
      </c>
    </row>
    <row r="28" spans="2:21" ht="12.75">
      <c r="B28" s="3">
        <v>21000</v>
      </c>
      <c r="C28" s="4">
        <f t="shared" si="0"/>
        <v>41.728942746820515</v>
      </c>
      <c r="E28" s="4">
        <f>40+25*(B28-20000)/15000</f>
        <v>41.666666666666664</v>
      </c>
      <c r="G28" s="2">
        <v>40.3</v>
      </c>
      <c r="I28" s="2">
        <v>42.2</v>
      </c>
      <c r="K28" s="2">
        <v>45.4</v>
      </c>
      <c r="L28" s="3"/>
      <c r="M28" s="2">
        <v>42.83</v>
      </c>
      <c r="O28" s="2">
        <f t="shared" si="1"/>
        <v>42.93333333333334</v>
      </c>
      <c r="P28">
        <v>1.27</v>
      </c>
      <c r="Q28">
        <v>1.17</v>
      </c>
      <c r="R28">
        <f t="shared" si="2"/>
        <v>29</v>
      </c>
      <c r="S28">
        <f t="shared" si="3"/>
        <v>10000</v>
      </c>
      <c r="T28">
        <f t="shared" si="4"/>
        <v>15000</v>
      </c>
      <c r="U28">
        <f t="shared" si="5"/>
        <v>19</v>
      </c>
    </row>
    <row r="29" spans="2:21" ht="12.75">
      <c r="B29" s="3">
        <v>22000</v>
      </c>
      <c r="C29" s="4">
        <f t="shared" si="0"/>
        <v>43.447604779175066</v>
      </c>
      <c r="E29" s="4">
        <f aca="true" t="shared" si="7" ref="E29:E34">40+25*(B29-20000)/15000</f>
        <v>43.333333333333336</v>
      </c>
      <c r="G29" s="2">
        <v>41.6</v>
      </c>
      <c r="I29" s="2">
        <v>43.4</v>
      </c>
      <c r="K29" s="2">
        <v>46.8</v>
      </c>
      <c r="L29" s="3"/>
      <c r="M29" s="2">
        <v>44</v>
      </c>
      <c r="O29" s="2">
        <f t="shared" si="1"/>
        <v>44.2</v>
      </c>
      <c r="P29">
        <v>1.27</v>
      </c>
      <c r="Q29">
        <v>1.17</v>
      </c>
      <c r="R29">
        <f t="shared" si="2"/>
        <v>29</v>
      </c>
      <c r="S29">
        <f t="shared" si="3"/>
        <v>10000</v>
      </c>
      <c r="T29">
        <f t="shared" si="4"/>
        <v>15000</v>
      </c>
      <c r="U29">
        <f t="shared" si="5"/>
        <v>19</v>
      </c>
    </row>
    <row r="30" spans="2:21" ht="12.75">
      <c r="B30" s="3">
        <v>23000</v>
      </c>
      <c r="C30" s="4">
        <f t="shared" si="0"/>
        <v>45.15595087428381</v>
      </c>
      <c r="E30" s="4">
        <f t="shared" si="7"/>
        <v>45</v>
      </c>
      <c r="G30" s="2">
        <v>42.9</v>
      </c>
      <c r="I30" s="2">
        <v>44.6</v>
      </c>
      <c r="K30" s="2">
        <v>48.2</v>
      </c>
      <c r="L30" s="3"/>
      <c r="M30" s="2">
        <v>45.17</v>
      </c>
      <c r="O30" s="2">
        <f t="shared" si="1"/>
        <v>45.46666666666667</v>
      </c>
      <c r="P30">
        <v>1.27</v>
      </c>
      <c r="Q30">
        <v>1.17</v>
      </c>
      <c r="R30">
        <f t="shared" si="2"/>
        <v>29</v>
      </c>
      <c r="S30">
        <f t="shared" si="3"/>
        <v>10000</v>
      </c>
      <c r="T30">
        <f t="shared" si="4"/>
        <v>15000</v>
      </c>
      <c r="U30">
        <f t="shared" si="5"/>
        <v>19</v>
      </c>
    </row>
    <row r="31" spans="2:21" ht="12.75">
      <c r="B31" s="3">
        <v>24000</v>
      </c>
      <c r="C31" s="4">
        <f t="shared" si="0"/>
        <v>46.854487801815345</v>
      </c>
      <c r="E31" s="4">
        <f t="shared" si="7"/>
        <v>46.666666666666664</v>
      </c>
      <c r="G31" s="2">
        <v>44.2</v>
      </c>
      <c r="I31" s="2">
        <v>45.8</v>
      </c>
      <c r="K31" s="2">
        <v>49.6</v>
      </c>
      <c r="L31" s="3"/>
      <c r="M31" s="2">
        <v>46.33</v>
      </c>
      <c r="O31" s="2">
        <f t="shared" si="1"/>
        <v>46.733333333333334</v>
      </c>
      <c r="P31">
        <v>1.27</v>
      </c>
      <c r="Q31">
        <v>1.17</v>
      </c>
      <c r="R31">
        <f t="shared" si="2"/>
        <v>29</v>
      </c>
      <c r="S31">
        <f t="shared" si="3"/>
        <v>10000</v>
      </c>
      <c r="T31">
        <f t="shared" si="4"/>
        <v>15000</v>
      </c>
      <c r="U31">
        <f t="shared" si="5"/>
        <v>19</v>
      </c>
    </row>
    <row r="32" spans="2:21" ht="12.75">
      <c r="B32" s="3">
        <v>25000</v>
      </c>
      <c r="C32" s="4">
        <f t="shared" si="0"/>
        <v>48.54367738915055</v>
      </c>
      <c r="E32" s="4">
        <f t="shared" si="7"/>
        <v>48.333333333333336</v>
      </c>
      <c r="G32" s="2">
        <v>45.5</v>
      </c>
      <c r="I32" s="2">
        <v>47</v>
      </c>
      <c r="K32" s="2">
        <v>51</v>
      </c>
      <c r="L32" s="3"/>
      <c r="M32" s="2">
        <v>47.5</v>
      </c>
      <c r="O32" s="2">
        <f t="shared" si="1"/>
        <v>48</v>
      </c>
      <c r="P32">
        <v>1.27</v>
      </c>
      <c r="Q32">
        <v>1.17</v>
      </c>
      <c r="R32">
        <f t="shared" si="2"/>
        <v>48</v>
      </c>
      <c r="S32">
        <f t="shared" si="3"/>
        <v>25000</v>
      </c>
      <c r="T32">
        <f t="shared" si="4"/>
        <v>10000</v>
      </c>
      <c r="U32">
        <f t="shared" si="5"/>
        <v>17</v>
      </c>
    </row>
    <row r="33" spans="2:21" ht="12.75">
      <c r="B33" s="3">
        <v>27500</v>
      </c>
      <c r="C33" s="4">
        <f t="shared" si="0"/>
        <v>52.728445324160454</v>
      </c>
      <c r="E33" s="4">
        <f t="shared" si="7"/>
        <v>52.5</v>
      </c>
      <c r="G33" s="2">
        <v>48.75</v>
      </c>
      <c r="I33" s="2">
        <v>50</v>
      </c>
      <c r="K33" s="2">
        <v>54.5</v>
      </c>
      <c r="L33" s="3"/>
      <c r="M33" s="2">
        <v>50.42</v>
      </c>
      <c r="O33" s="2">
        <f t="shared" si="1"/>
        <v>52.25</v>
      </c>
      <c r="P33" s="10">
        <v>1.7</v>
      </c>
      <c r="Q33">
        <v>1.17</v>
      </c>
      <c r="R33">
        <f t="shared" si="2"/>
        <v>48</v>
      </c>
      <c r="S33">
        <f t="shared" si="3"/>
        <v>25000</v>
      </c>
      <c r="T33">
        <f t="shared" si="4"/>
        <v>10000</v>
      </c>
      <c r="U33">
        <f t="shared" si="5"/>
        <v>17</v>
      </c>
    </row>
    <row r="34" spans="2:21" ht="12.75">
      <c r="B34" s="3">
        <v>30000</v>
      </c>
      <c r="C34" s="4">
        <f t="shared" si="0"/>
        <v>56.86307244798299</v>
      </c>
      <c r="E34" s="4">
        <f t="shared" si="7"/>
        <v>56.66666666666667</v>
      </c>
      <c r="G34" s="2">
        <v>52</v>
      </c>
      <c r="I34" s="2">
        <v>53</v>
      </c>
      <c r="K34" s="2">
        <v>58</v>
      </c>
      <c r="L34" s="3"/>
      <c r="M34" s="2">
        <v>53.33</v>
      </c>
      <c r="O34" s="2">
        <f t="shared" si="1"/>
        <v>56.5</v>
      </c>
      <c r="P34" s="10">
        <v>1.7</v>
      </c>
      <c r="Q34">
        <v>1.17</v>
      </c>
      <c r="R34">
        <f t="shared" si="2"/>
        <v>48</v>
      </c>
      <c r="S34">
        <f t="shared" si="3"/>
        <v>25000</v>
      </c>
      <c r="T34">
        <f t="shared" si="4"/>
        <v>10000</v>
      </c>
      <c r="U34">
        <f t="shared" si="5"/>
        <v>17</v>
      </c>
    </row>
    <row r="35" spans="2:21" ht="12.75">
      <c r="B35" s="3">
        <v>35000</v>
      </c>
      <c r="C35" s="4">
        <f t="shared" si="0"/>
        <v>65</v>
      </c>
      <c r="D35" s="3" t="s">
        <v>6</v>
      </c>
      <c r="E35" s="4">
        <v>65</v>
      </c>
      <c r="G35" s="2">
        <v>58.5</v>
      </c>
      <c r="I35" s="2">
        <v>59</v>
      </c>
      <c r="K35" s="2">
        <v>65</v>
      </c>
      <c r="L35" s="3" t="s">
        <v>6</v>
      </c>
      <c r="M35" s="2">
        <v>59.17</v>
      </c>
      <c r="O35" s="2">
        <f t="shared" si="1"/>
        <v>65</v>
      </c>
      <c r="P35" s="10">
        <v>1.7</v>
      </c>
      <c r="Q35">
        <v>1.17</v>
      </c>
      <c r="R35">
        <f t="shared" si="2"/>
        <v>65</v>
      </c>
      <c r="S35">
        <f t="shared" si="3"/>
        <v>35000</v>
      </c>
      <c r="T35">
        <f t="shared" si="4"/>
        <v>15000</v>
      </c>
      <c r="U35">
        <f t="shared" si="5"/>
        <v>0</v>
      </c>
    </row>
    <row r="36" spans="2:21" ht="12.75">
      <c r="B36" s="3">
        <v>40000</v>
      </c>
      <c r="C36" s="4">
        <v>65</v>
      </c>
      <c r="E36" s="4">
        <v>65</v>
      </c>
      <c r="G36" s="2">
        <v>65</v>
      </c>
      <c r="H36" t="s">
        <v>6</v>
      </c>
      <c r="I36" s="2">
        <v>65</v>
      </c>
      <c r="J36" t="s">
        <v>6</v>
      </c>
      <c r="L36" s="3"/>
      <c r="M36" s="2">
        <v>65</v>
      </c>
      <c r="N36" s="3" t="s">
        <v>6</v>
      </c>
      <c r="O36" s="2">
        <f t="shared" si="1"/>
        <v>65</v>
      </c>
      <c r="Q36">
        <v>1.17</v>
      </c>
      <c r="R36">
        <f t="shared" si="2"/>
        <v>65</v>
      </c>
      <c r="S36">
        <f t="shared" si="3"/>
        <v>35000</v>
      </c>
      <c r="T36">
        <f t="shared" si="4"/>
        <v>15000</v>
      </c>
      <c r="U36">
        <f t="shared" si="5"/>
        <v>0</v>
      </c>
    </row>
    <row r="37" spans="5:12" ht="12.75">
      <c r="E37" s="4"/>
      <c r="L37" s="3"/>
    </row>
    <row r="38" spans="5:15" ht="12.75">
      <c r="E38" s="1" t="s">
        <v>7</v>
      </c>
      <c r="L38" s="3"/>
      <c r="O38" s="12" t="s">
        <v>26</v>
      </c>
    </row>
    <row r="39" spans="5:15" ht="12.75">
      <c r="E39" s="1" t="s">
        <v>2</v>
      </c>
      <c r="L39" s="3"/>
      <c r="O39" s="12" t="s">
        <v>27</v>
      </c>
    </row>
    <row r="40" spans="5:15" ht="12.75">
      <c r="E40" s="1" t="s">
        <v>8</v>
      </c>
      <c r="L40" s="3"/>
      <c r="O40" s="12" t="s">
        <v>28</v>
      </c>
    </row>
    <row r="41" spans="5:12" ht="12.75">
      <c r="E41" s="1" t="s">
        <v>11</v>
      </c>
      <c r="L41" s="3"/>
    </row>
    <row r="42" spans="5:12" ht="12.75">
      <c r="E42" s="1" t="s">
        <v>12</v>
      </c>
      <c r="L42" s="3"/>
    </row>
    <row r="43" ht="12.75">
      <c r="L43" s="3"/>
    </row>
    <row r="44" ht="12.75">
      <c r="L44" s="3"/>
    </row>
  </sheetData>
  <mergeCells count="3">
    <mergeCell ref="B2:M2"/>
    <mergeCell ref="P4:Q4"/>
    <mergeCell ref="P5:Q5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wca</cp:lastModifiedBy>
  <cp:lastPrinted>2007-06-01T12:33:00Z</cp:lastPrinted>
  <dcterms:created xsi:type="dcterms:W3CDTF">2007-05-29T15:35:13Z</dcterms:created>
  <dcterms:modified xsi:type="dcterms:W3CDTF">2007-06-01T12:34:09Z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1867450925</vt:i4>
  </property>
  <property fmtid="{D5CDD505-2E9C-101B-9397-08002B2CF9AE}" pid="3" name="_EmailSubject">
    <vt:lpwstr>New Exhibits</vt:lpwstr>
  </property>
  <property fmtid="{D5CDD505-2E9C-101B-9397-08002B2CF9AE}" pid="4" name="_AuthorEmail">
    <vt:lpwstr>rademr@optonline.net</vt:lpwstr>
  </property>
  <property fmtid="{D5CDD505-2E9C-101B-9397-08002B2CF9AE}" pid="5" name="_AuthorEmailDisplayName">
    <vt:lpwstr>Rich DeMartino</vt:lpwstr>
  </property>
</Properties>
</file>